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800D59A-DE87-4DC2-8BEF-4F2404DAEBF3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3" r:id="rId7"/>
    <sheet name="Trading Bonds" sheetId="21" r:id="rId8"/>
    <sheet name="Not Trading Bonds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3" l="1"/>
  <c r="F11" i="23" s="1"/>
  <c r="E10" i="23"/>
  <c r="E11" i="23" s="1"/>
  <c r="D10" i="23"/>
  <c r="D11" i="23" s="1"/>
  <c r="F19" i="20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H9" i="15" l="1"/>
  <c r="I9" i="15"/>
  <c r="G9" i="15"/>
  <c r="L16" i="16" l="1"/>
  <c r="M16" i="16"/>
  <c r="N16" i="16"/>
  <c r="L45" i="16"/>
  <c r="M45" i="16"/>
  <c r="N45" i="16"/>
  <c r="L30" i="16"/>
  <c r="M30" i="16"/>
  <c r="N30" i="16"/>
  <c r="N75" i="16"/>
  <c r="M75" i="16"/>
  <c r="L75" i="16"/>
  <c r="L39" i="16"/>
  <c r="M39" i="16"/>
  <c r="N39" i="16"/>
  <c r="L49" i="16"/>
  <c r="M49" i="16"/>
  <c r="N49" i="16"/>
  <c r="L60" i="16"/>
  <c r="M60" i="16"/>
  <c r="N60" i="16"/>
  <c r="L24" i="16"/>
  <c r="M24" i="16"/>
  <c r="N24" i="16"/>
  <c r="I8" i="15"/>
  <c r="H8" i="15"/>
  <c r="G8" i="15"/>
  <c r="L57" i="16" l="1"/>
  <c r="M57" i="16"/>
  <c r="N57" i="16"/>
  <c r="N66" i="16"/>
  <c r="M66" i="16"/>
  <c r="L66" i="16"/>
  <c r="L63" i="16"/>
  <c r="M63" i="16"/>
  <c r="N63" i="16"/>
  <c r="N67" i="16" l="1"/>
  <c r="M67" i="16"/>
  <c r="L67" i="16"/>
  <c r="L72" i="16" l="1"/>
  <c r="M72" i="16"/>
  <c r="N72" i="16"/>
  <c r="L20" i="16"/>
  <c r="M20" i="16"/>
  <c r="N20" i="16"/>
  <c r="M50" i="16" l="1"/>
  <c r="L50" i="16"/>
  <c r="N50" i="16"/>
  <c r="L84" i="16"/>
  <c r="M84" i="16"/>
  <c r="N84" i="16"/>
  <c r="L81" i="16"/>
  <c r="L87" i="16"/>
  <c r="L88" i="16" l="1"/>
  <c r="L89" i="16" s="1"/>
  <c r="N6" i="12" s="1"/>
  <c r="M81" i="16"/>
  <c r="M88" i="16" s="1"/>
  <c r="N81" i="16"/>
  <c r="N88" i="16" s="1"/>
  <c r="N89" i="16" l="1"/>
  <c r="I6" i="12" s="1"/>
  <c r="M89" i="16"/>
  <c r="D6" i="12" s="1"/>
  <c r="M87" i="16" l="1"/>
  <c r="N87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<sst xmlns="http://schemas.openxmlformats.org/spreadsheetml/2006/main" count="538" uniqueCount="327">
  <si>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</si>
  <si>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</si>
  <si>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</si>
  <si>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</si>
  <si>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</si>
  <si>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</si>
  <si>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</si>
  <si>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</si>
  <si>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</si>
  <si>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</si>
  <si>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</si>
  <si>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</si>
  <si>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</si>
  <si>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</si>
  <si>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</si>
  <si>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</si>
  <si>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</si>
  <si>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</si>
  <si>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</si>
  <si>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</si>
  <si>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</si>
  <si>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</si>
  <si>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</si>
  <si>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</si>
  <si>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</si>
  <si>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</si>
  <si>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</si>
  <si>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</si>
  <si>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</si>
  <si>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</si>
  <si>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</si>
  <si>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</si>
  <si>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</si>
  <si>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</si>
  <si>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</si>
  <si>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</si>
  <si>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</si>
  <si>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</si>
  <si>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</si>
  <si>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</si>
  <si>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</si>
  <si>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</si>
  <si>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</si>
  <si>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</si>
  <si>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</si>
  <si>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</si>
  <si>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</si>
  <si>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</si>
  <si>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</si>
  <si>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</si>
  <si>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</si>
  <si>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</si>
  <si>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</si>
  <si>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</si>
  <si>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</si>
  <si>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</si>
  <si>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</si>
  <si>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</si>
  <si>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</si>
  <si>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</si>
  <si>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</si>
  <si>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</si>
  <si>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</si>
  <si>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</si>
  <si>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</si>
  <si>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</si>
  <si>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</si>
  <si>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</si>
  <si>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</si>
  <si>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</si>
  <si>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</si>
  <si>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</si>
  <si>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</si>
  <si>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</si>
  <si>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</si>
  <si>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</si>
  <si>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</si>
  <si>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</si>
  <si>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</si>
  <si>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</si>
  <si>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</si>
  <si>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</si>
  <si>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</si>
  <si>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</si>
  <si>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</si>
  <si>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</si>
  <si>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</si>
  <si>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</si>
  <si>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</si>
  <si>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</si>
  <si>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</si>
  <si>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</si>
  <si>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</si>
  <si>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</si>
  <si>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</si>
  <si>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</si>
  <si>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</si>
  <si>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</si>
  <si>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</si>
  <si>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</si>
  <si>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</si>
  <si>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</si>
  <si>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</si>
  <si>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</si>
  <si>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</si>
  <si>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</si>
  <si>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</si>
  <si>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</si>
  <si>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</si>
  <si>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</si>
  <si>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</si>
  <si>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</si>
  <si>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</si>
  <si>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</si>
  <si>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</si>
  <si>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</si>
  <si>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</si>
  <si>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</si>
  <si>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</si>
  <si>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</si>
  <si>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</si>
  <si>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</si>
  <si>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</si>
  <si>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</si>
  <si>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</si>
  <si>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</si>
  <si>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</si>
  <si>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</si>
  <si>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</si>
  <si>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</si>
  <si>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</si>
  <si>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</si>
  <si>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</si>
  <si>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</si>
  <si>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</si>
  <si>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</si>
  <si>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</si>
  <si>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</si>
  <si>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</si>
  <si>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</si>
  <si>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</si>
  <si>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</si>
  <si>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</si>
  <si>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</si>
  <si>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</si>
  <si>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</si>
  <si>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</si>
  <si>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</si>
  <si>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</si>
  <si>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</si>
  <si>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</si>
  <si>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</si>
  <si>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</si>
  <si>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</si>
  <si>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</si>
  <si>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</si>
  <si>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</si>
  <si>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</si>
  <si>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</si>
  <si>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</si>
  <si>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</si>
  <si>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</si>
  <si>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</si>
  <si>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</si>
  <si>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</si>
  <si>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</si>
  <si>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</si>
  <si>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</si>
  <si>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</si>
  <si>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</si>
  <si>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</si>
  <si>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</si>
  <si>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</si>
  <si>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</si>
  <si>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</si>
  <si>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</si>
  <si>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</si>
  <si>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</si>
  <si>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</si>
  <si>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</si>
  <si>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</si>
  <si>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</si>
  <si>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</si>
  <si>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</si>
  <si>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</si>
  <si>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</si>
  <si>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</si>
  <si>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</si>
  <si>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</si>
  <si>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</si>
  <si>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</si>
  <si>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</si>
  <si>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</si>
  <si>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</si>
  <si>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</si>
  <si>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</si>
  <si>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</si>
  <si>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</si>
  <si>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</si>
  <si>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</si>
  <si>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</si>
  <si>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</si>
  <si>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</si>
  <si>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</si>
  <si>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</si>
  <si>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</si>
  <si>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</si>
  <si>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</si>
  <si>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</si>
  <si>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</si>
  <si>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</si>
  <si>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</si>
  <si>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</si>
  <si>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</si>
  <si>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</si>
  <si>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</si>
  <si>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</si>
  <si>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</si>
  <si>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</si>
  <si>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</si>
  <si>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</si>
  <si>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</si>
  <si>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</si>
  <si>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</si>
  <si>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</si>
  <si>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</si>
  <si>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</si>
  <si>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</si>
  <si>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</si>
  <si>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</si>
  <si>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</si>
  <si>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</si>
  <si>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</si>
  <si>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</si>
  <si>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</si>
  <si>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</si>
  <si>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</si>
  <si>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</si>
  <si>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</si>
  <si>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</si>
  <si>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</si>
  <si>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</si>
  <si>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</si>
  <si>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</si>
  <si>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</si>
  <si>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</si>
  <si>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</si>
  <si>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</si>
  <si>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</si>
  <si>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</si>
  <si>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</si>
  <si>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</si>
  <si>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</si>
  <si>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</si>
  <si>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</si>
  <si>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</si>
  <si>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</si>
  <si>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</si>
  <si>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</si>
  <si>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</si>
  <si>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</si>
  <si>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</si>
  <si>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</si>
  <si>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</si>
  <si>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</si>
  <si>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</si>
  <si>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</si>
  <si>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</si>
  <si>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</si>
  <si>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</si>
  <si>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</si>
  <si>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</si>
  <si>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</si>
  <si>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</si>
  <si>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</si>
  <si>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</si>
  <si>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</si>
  <si>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</si>
  <si>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</si>
  <si>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</si>
  <si>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</si>
  <si>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</si>
  <si>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</si>
  <si>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</si>
  <si>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</si>
  <si>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</si>
  <si>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</si>
  <si>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</si>
  <si>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</si>
  <si>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</si>
  <si>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</si>
  <si>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</si>
  <si>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</si>
  <si>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</si>
  <si>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</si>
  <si>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</si>
  <si>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</si>
  <si>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</si>
  <si>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</si>
  <si>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</si>
  <si>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</si>
  <si>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Bulletin No (3)</t>
  </si>
  <si>
    <t>ISX Trading Indices of Wednesday 7/1/2026</t>
  </si>
  <si>
    <t>Wednesday 7/1/2026</t>
  </si>
  <si>
    <t xml:space="preserve">OTC Platform Trading Bulletin No (3) </t>
  </si>
  <si>
    <t>Iraq Stock Exchange not trading companies of Wednesday 7/1/2026</t>
  </si>
  <si>
    <t xml:space="preserve">Regular Market Bulletin No (3) </t>
  </si>
  <si>
    <t>Second Platform Market Bulletin No (3)</t>
  </si>
  <si>
    <t xml:space="preserve">Undisclosed Platform Companies Bulletin No (3) </t>
  </si>
  <si>
    <t>Trading Bulletin Bonds "Injaz Bonds / Second Edition"</t>
  </si>
  <si>
    <t>Bonds</t>
  </si>
  <si>
    <t xml:space="preserve">opening </t>
  </si>
  <si>
    <t>Total</t>
  </si>
  <si>
    <t>Non Iraqis' Bulletin  Wednesday   january  7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</si>
  <si>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</si>
  <si>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</si>
  <si>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</si>
  <si>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</si>
  <si>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</si>
  <si>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</si>
  <si>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</si>
  <si>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</si>
  <si>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Undisclosed Platform (BUY)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</si>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</sst>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2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80" fillId="0" borderId="150" xfId="0" applyNumberFormat="1" applyFont="1" applyBorder="1" applyAlignment="1">
      <alignment horizontal="center" vertical="center"/>
    </xf>
    <xf numFmtId="3" fontId="80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3" borderId="106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106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3" fontId="8" fillId="3" borderId="150" xfId="0" applyNumberFormat="1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4" fontId="8" fillId="3" borderId="150" xfId="0" applyNumberFormat="1" applyFont="1" applyFill="1" applyBorder="1" applyAlignment="1">
      <alignment horizontal="center" vertical="center"/>
    </xf>
    <xf numFmtId="0" fontId="81" fillId="0" borderId="0" xfId="0" applyFont="1"/>
    <xf numFmtId="2" fontId="82" fillId="0" borderId="16" xfId="0" applyNumberFormat="1" applyFont="1" applyBorder="1" applyAlignment="1">
      <alignment horizontal="center" vertical="center"/>
    </xf>
    <xf numFmtId="0" fontId="83" fillId="60" borderId="150" xfId="3" applyFont="1" applyFill="1" applyBorder="1" applyAlignment="1">
      <alignment horizontal="center" vertical="center"/>
    </xf>
    <xf numFmtId="0" fontId="83" fillId="60" borderId="150" xfId="3" applyFont="1" applyFill="1" applyBorder="1" applyAlignment="1">
      <alignment horizontal="center" vertical="center" wrapText="1"/>
    </xf>
    <xf numFmtId="0" fontId="83" fillId="4" borderId="153" xfId="1" applyFont="1" applyFill="1" applyBorder="1" applyAlignment="1">
      <alignment horizontal="center" vertical="center" wrapText="1"/>
    </xf>
    <xf numFmtId="3" fontId="83" fillId="4" borderId="153" xfId="1" applyNumberFormat="1" applyFont="1" applyFill="1" applyBorder="1" applyAlignment="1">
      <alignment horizontal="center" vertical="center" wrapText="1"/>
    </xf>
    <xf numFmtId="3" fontId="83" fillId="4" borderId="154" xfId="1" applyNumberFormat="1" applyFont="1" applyFill="1" applyBorder="1" applyAlignment="1">
      <alignment horizontal="center" vertical="center" wrapText="1"/>
    </xf>
    <xf numFmtId="3" fontId="83" fillId="0" borderId="150" xfId="0" applyNumberFormat="1" applyFont="1" applyBorder="1" applyAlignment="1">
      <alignment horizontal="center" vertical="center"/>
    </xf>
    <xf numFmtId="0" fontId="84" fillId="0" borderId="152" xfId="0" applyFont="1" applyBorder="1" applyAlignment="1">
      <alignment horizontal="left" vertical="center"/>
    </xf>
    <xf numFmtId="0" fontId="84" fillId="0" borderId="139" xfId="0" applyFont="1" applyBorder="1" applyAlignment="1">
      <alignment horizontal="left" vertical="center"/>
    </xf>
    <xf numFmtId="0" fontId="83" fillId="0" borderId="152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6" fillId="0" borderId="0" xfId="0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0" fontId="89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90" fillId="4" borderId="151" xfId="0" applyFont="1" applyFill="1" applyBorder="1" applyAlignment="1">
      <alignment vertical="center" wrapText="1"/>
    </xf>
    <xf numFmtId="0" fontId="88" fillId="60" borderId="151" xfId="0" applyFont="1" applyFill="1" applyBorder="1" applyAlignment="1">
      <alignment horizontal="center" vertical="center" wrapText="1"/>
    </xf>
    <xf numFmtId="1" fontId="90" fillId="4" borderId="151" xfId="1500" applyNumberFormat="1" applyFont="1" applyFill="1" applyBorder="1" applyAlignment="1">
      <alignment horizontal="center" vertical="center" wrapText="1"/>
    </xf>
    <xf numFmtId="167" fontId="90" fillId="60" borderId="151" xfId="1500" applyNumberFormat="1" applyFont="1" applyFill="1" applyBorder="1" applyAlignment="1">
      <alignment horizontal="center" vertical="center" wrapText="1"/>
    </xf>
    <xf numFmtId="0" fontId="88" fillId="0" borderId="152" xfId="0" applyFont="1" applyBorder="1" applyAlignment="1">
      <alignment horizontal="center" vertical="center"/>
    </xf>
    <xf numFmtId="0" fontId="88" fillId="0" borderId="107" xfId="0" applyFont="1" applyBorder="1" applyAlignment="1">
      <alignment horizontal="center" vertical="center"/>
    </xf>
    <xf numFmtId="0" fontId="88" fillId="0" borderId="139" xfId="0" applyFont="1" applyBorder="1" applyAlignment="1">
      <alignment horizontal="center" vertical="center"/>
    </xf>
    <xf numFmtId="0" fontId="88" fillId="0" borderId="150" xfId="5" applyFont="1" applyBorder="1" applyAlignment="1">
      <alignment vertical="center"/>
    </xf>
    <xf numFmtId="0" fontId="88" fillId="0" borderId="152" xfId="0" applyFont="1" applyBorder="1" applyAlignment="1">
      <alignment vertical="center"/>
    </xf>
    <xf numFmtId="0" fontId="76" fillId="0" borderId="139" xfId="0" applyFont="1" applyBorder="1"/>
    <xf numFmtId="0" fontId="88" fillId="0" borderId="152" xfId="0" applyFont="1" applyBorder="1" applyAlignment="1">
      <alignment horizontal="left" vertical="center"/>
    </xf>
    <xf numFmtId="0" fontId="88" fillId="0" borderId="139" xfId="0" applyFont="1" applyBorder="1" applyAlignment="1">
      <alignment horizontal="left" vertical="center"/>
    </xf>
    <xf numFmtId="0" fontId="88" fillId="0" borderId="0" xfId="0" applyFont="1" applyAlignment="1">
      <alignment horizontal="left" vertical="center"/>
    </xf>
    <xf numFmtId="1" fontId="88" fillId="0" borderId="0" xfId="1500" applyNumberFormat="1" applyFont="1" applyBorder="1" applyAlignment="1">
      <alignment horizontal="center" vertical="center"/>
    </xf>
    <xf numFmtId="167" fontId="88" fillId="0" borderId="0" xfId="1500" applyNumberFormat="1" applyFont="1" applyBorder="1" applyAlignment="1">
      <alignment vertical="center"/>
    </xf>
    <xf numFmtId="1" fontId="89" fillId="0" borderId="0" xfId="1500" applyNumberFormat="1" applyFont="1" applyAlignment="1">
      <alignment horizontal="center" vertical="center"/>
    </xf>
    <xf numFmtId="167" fontId="89" fillId="0" borderId="0" xfId="1500" applyNumberFormat="1" applyFont="1"/>
    <xf numFmtId="167" fontId="77" fillId="0" borderId="0" xfId="1500" applyNumberFormat="1" applyFont="1"/>
    <xf numFmtId="167" fontId="92" fillId="0" borderId="0" xfId="1500" applyNumberFormat="1" applyFont="1" applyFill="1" applyAlignment="1">
      <alignment horizontal="left"/>
    </xf>
    <xf numFmtId="167" fontId="93" fillId="0" borderId="0" xfId="1500" applyNumberFormat="1" applyFont="1" applyFill="1" applyAlignment="1">
      <alignment horizontal="left"/>
    </xf>
    <xf numFmtId="0" fontId="90" fillId="4" borderId="150" xfId="0" applyFont="1" applyFill="1" applyBorder="1" applyAlignment="1">
      <alignment vertical="center" wrapText="1"/>
    </xf>
    <xf numFmtId="0" fontId="88" fillId="60" borderId="150" xfId="0" applyFont="1" applyFill="1" applyBorder="1" applyAlignment="1">
      <alignment horizontal="center" vertical="center" wrapText="1"/>
    </xf>
    <xf numFmtId="1" fontId="90" fillId="4" borderId="150" xfId="1500" applyNumberFormat="1" applyFont="1" applyFill="1" applyBorder="1" applyAlignment="1">
      <alignment horizontal="center" vertical="center" wrapText="1"/>
    </xf>
    <xf numFmtId="167" fontId="90" fillId="60" borderId="150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8" fillId="0" borderId="152" xfId="1500" applyNumberFormat="1" applyFont="1" applyBorder="1" applyAlignment="1">
      <alignment horizontal="center" vertical="center"/>
    </xf>
    <xf numFmtId="167" fontId="88" fillId="0" borderId="107" xfId="1500" applyNumberFormat="1" applyFont="1" applyBorder="1" applyAlignment="1">
      <alignment horizontal="center" vertical="center"/>
    </xf>
    <xf numFmtId="167" fontId="88" fillId="0" borderId="139" xfId="1500" applyNumberFormat="1" applyFont="1" applyBorder="1" applyAlignment="1">
      <alignment horizontal="center" vertical="center"/>
    </xf>
    <xf numFmtId="167" fontId="88" fillId="0" borderId="150" xfId="1500" applyNumberFormat="1" applyFont="1" applyBorder="1" applyAlignment="1">
      <alignment horizontal="left" vertical="top"/>
    </xf>
    <xf numFmtId="167" fontId="88" fillId="0" borderId="152" xfId="1500" applyNumberFormat="1" applyFont="1" applyBorder="1" applyAlignment="1">
      <alignment vertical="center"/>
    </xf>
    <xf numFmtId="167" fontId="88" fillId="0" borderId="152" xfId="1500" applyNumberFormat="1" applyFont="1" applyBorder="1" applyAlignment="1">
      <alignment horizontal="left" vertical="center"/>
    </xf>
    <xf numFmtId="167" fontId="88" fillId="0" borderId="139" xfId="1500" applyNumberFormat="1" applyFont="1" applyBorder="1" applyAlignment="1">
      <alignment horizontal="left" vertical="center"/>
    </xf>
    <xf numFmtId="167" fontId="94" fillId="0" borderId="0" xfId="1500" applyNumberFormat="1" applyFont="1"/>
    <xf numFmtId="0" fontId="95" fillId="0" borderId="0" xfId="0" applyFont="1"/>
    <xf numFmtId="167" fontId="76" fillId="0" borderId="139" xfId="1500" applyNumberFormat="1" applyFont="1" applyBorder="1"/>
    <xf numFmtId="3" fontId="91" fillId="0" borderId="150" xfId="0" applyNumberFormat="1" applyFont="1" applyBorder="1" applyAlignment="1">
      <alignment horizontal="center" vertical="center"/>
    </xf>
    <xf numFmtId="3" fontId="91" fillId="0" borderId="150" xfId="0" applyNumberFormat="1" applyFont="1" applyBorder="1" applyAlignment="1">
      <alignment horizont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1411433</xdr:colOff>
      <xdr:row>0</xdr:row>
      <xdr:rowOff>0</xdr:rowOff>
    </xdr:from>
    <xdr:to>
      <xdr:col>13</xdr:col>
      <xdr:colOff>2412717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4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47625</xdr:rowOff>
    </xdr:from>
    <xdr:to>
      <xdr:col>6</xdr:col>
      <xdr:colOff>1352550</xdr:colOff>
      <xdr:row>21</xdr:row>
      <xdr:rowOff>457200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9450F-7CEC-03FE-A369-66A735CC3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562600"/>
          <a:ext cx="5962650" cy="3181350"/>
        </a:xfrm>
        <a:prstGeom prst="rect">
          <a:avLst/>
        </a:prstGeom>
      </xdr:spPr>
    </xdr:pic>
    <xdr:clientData/>
  </xdr:twoCellAnchor>
  <xdr:twoCellAnchor editAs="oneCell">
    <xdr:from>
      <xdr:col>6</xdr:col>
      <xdr:colOff>1371601</xdr:colOff>
      <xdr:row>16</xdr:row>
      <xdr:rowOff>47625</xdr:rowOff>
    </xdr:from>
    <xdr:to>
      <xdr:col>13</xdr:col>
      <xdr:colOff>2476501</xdr:colOff>
      <xdr:row>21</xdr:row>
      <xdr:rowOff>457200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8C4FA25-E533-2F89-A356-C1E1BB7A0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05551" y="5562600"/>
          <a:ext cx="6000750" cy="318135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7</xdr:row>
      <xdr:rowOff>0</xdr:rowOff>
    </xdr:from>
    <xdr:to>
      <xdr:col>13</xdr:col>
      <xdr:colOff>2476500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7E92EB-9DF1-957E-C716-806756015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686050"/>
          <a:ext cx="34480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8283</xdr:rowOff>
    </xdr:from>
    <xdr:to>
      <xdr:col>6</xdr:col>
      <xdr:colOff>0</xdr:colOff>
      <xdr:row>29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8319B3-0F4E-B752-8047-5AA349BCB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9631"/>
          <a:ext cx="4853609" cy="2816086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8284</xdr:colOff>
      <xdr:row>29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CAED4B-B72B-139B-F2FE-31AA565AF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8"/>
          <a:ext cx="4861892" cy="2824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1234966</xdr:colOff>
      <xdr:row>0</xdr:row>
      <xdr:rowOff>30628</xdr:rowOff>
    </xdr:from>
    <xdr:to>
      <xdr:col>13</xdr:col>
      <xdr:colOff>1544044</xdr:colOff>
      <xdr:row>0</xdr:row>
      <xdr:rowOff>348244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4690" y="30628"/>
          <a:ext cx="309078" cy="317616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1228396</xdr:colOff>
      <xdr:row>50</xdr:row>
      <xdr:rowOff>38200</xdr:rowOff>
    </xdr:from>
    <xdr:to>
      <xdr:col>13</xdr:col>
      <xdr:colOff>1524047</xdr:colOff>
      <xdr:row>50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0" y="7677907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1071562</xdr:colOff>
      <xdr:row>0</xdr:row>
      <xdr:rowOff>0</xdr:rowOff>
    </xdr:from>
    <xdr:to>
      <xdr:col>5</xdr:col>
      <xdr:colOff>1158875</xdr:colOff>
      <xdr:row>4</xdr:row>
      <xdr:rowOff>209550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6FE5996-6CDD-4187-85A0-16549D05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373188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1247775</xdr:colOff>
      <xdr:row>0</xdr:row>
      <xdr:rowOff>47625</xdr:rowOff>
    </xdr:from>
    <xdr:to>
      <xdr:col>5</xdr:col>
      <xdr:colOff>1146175</xdr:colOff>
      <xdr:row>4</xdr:row>
      <xdr:rowOff>152539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FE2C09F-31B5-4949-A29A-A1130EF0A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47625"/>
          <a:ext cx="1184275" cy="1019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247650</xdr:colOff>
      <xdr:row>0</xdr:row>
      <xdr:rowOff>57152</xdr:rowOff>
    </xdr:from>
    <xdr:to>
      <xdr:col>10</xdr:col>
      <xdr:colOff>1039529</xdr:colOff>
      <xdr:row>2</xdr:row>
      <xdr:rowOff>391489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6D3989-CE76-4BD3-9B85-FCDC653B7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29700" y="57152"/>
          <a:ext cx="791879" cy="86773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Normal="100" workbookViewId="0">
      <selection activeCell="N6" sqref="N6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4.5" customHeight="1">
      <c r="B1" s="141" t="s">
        <v>0</v>
      </c>
      <c r="C1" s="142"/>
      <c r="D1" s="143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2:16" ht="34.5" customHeight="1">
      <c r="B2" s="144" t="s">
        <v>301</v>
      </c>
      <c r="C2" s="145"/>
      <c r="D2" s="146"/>
      <c r="E2" s="147"/>
      <c r="F2" s="148"/>
      <c r="G2" s="148"/>
      <c r="H2" s="148"/>
      <c r="I2" s="148"/>
      <c r="J2" s="148"/>
      <c r="K2" s="149"/>
      <c r="L2" s="19"/>
      <c r="M2" s="19"/>
      <c r="N2" s="19"/>
    </row>
    <row r="3" spans="2:16" ht="34.5" customHeight="1">
      <c r="B3" s="19"/>
      <c r="C3" s="19"/>
      <c r="D3" s="20"/>
      <c r="E3" s="20"/>
      <c r="F3" s="19"/>
      <c r="G3" s="20"/>
      <c r="H3" s="20"/>
      <c r="I3" s="20"/>
      <c r="J3" s="20"/>
      <c r="K3" s="19"/>
      <c r="L3" s="20"/>
      <c r="M3" s="20"/>
      <c r="N3" s="20"/>
    </row>
    <row r="4" spans="2:16" ht="33.75" customHeight="1">
      <c r="B4" s="150" t="s">
        <v>302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2"/>
    </row>
    <row r="5" spans="2:16" ht="24.95" customHeight="1">
      <c r="B5" s="21"/>
      <c r="C5" s="21"/>
      <c r="D5" s="22"/>
      <c r="E5" s="22"/>
      <c r="F5" s="21"/>
      <c r="G5" s="22"/>
      <c r="H5" s="22"/>
      <c r="I5" s="22"/>
      <c r="J5" s="22"/>
      <c r="K5" s="21"/>
      <c r="L5" s="22"/>
      <c r="M5" s="22"/>
      <c r="N5" s="22"/>
    </row>
    <row r="6" spans="2:16" ht="24.95" customHeight="1">
      <c r="B6" s="153" t="s">
        <v>64</v>
      </c>
      <c r="C6" s="154"/>
      <c r="D6" s="155">
        <f>'Bullient '!M89+OTC!H9</f>
        <v>465972864</v>
      </c>
      <c r="E6" s="156"/>
      <c r="F6" s="23"/>
      <c r="G6" s="153" t="s">
        <v>65</v>
      </c>
      <c r="H6" s="154"/>
      <c r="I6" s="155">
        <f>'Bullient '!N89+OTC!I9</f>
        <v>686153924.18000007</v>
      </c>
      <c r="J6" s="156"/>
      <c r="K6" s="24"/>
      <c r="L6" s="153" t="s">
        <v>8</v>
      </c>
      <c r="M6" s="154"/>
      <c r="N6" s="25">
        <f>'Bullient '!L89+OTC!G9</f>
        <v>820</v>
      </c>
    </row>
    <row r="7" spans="2:16" ht="24.95" customHeight="1">
      <c r="B7" s="19"/>
      <c r="C7" s="19"/>
      <c r="D7" s="21"/>
      <c r="E7" s="26"/>
      <c r="F7" s="21"/>
      <c r="G7" s="21"/>
      <c r="H7" s="21"/>
      <c r="I7" s="21"/>
      <c r="J7" s="27"/>
      <c r="K7" s="157"/>
      <c r="L7" s="158"/>
      <c r="M7" s="159"/>
      <c r="N7" s="28"/>
    </row>
    <row r="8" spans="2:16" ht="24.95" customHeight="1">
      <c r="B8" s="160" t="s">
        <v>1</v>
      </c>
      <c r="C8" s="161"/>
      <c r="D8" s="162"/>
      <c r="E8" s="29">
        <v>983.95</v>
      </c>
      <c r="F8" s="30"/>
      <c r="G8" s="160" t="s">
        <v>5</v>
      </c>
      <c r="H8" s="161"/>
      <c r="I8" s="162"/>
      <c r="J8" s="29">
        <v>1206.79</v>
      </c>
      <c r="K8" s="129"/>
      <c r="L8" s="130"/>
      <c r="M8" s="131"/>
      <c r="N8" s="18"/>
    </row>
    <row r="9" spans="2:16" ht="24.95" customHeight="1">
      <c r="B9" s="160" t="s">
        <v>2</v>
      </c>
      <c r="C9" s="161"/>
      <c r="D9" s="162"/>
      <c r="E9" s="29">
        <v>982.27</v>
      </c>
      <c r="F9" s="31"/>
      <c r="G9" s="160" t="s">
        <v>6</v>
      </c>
      <c r="H9" s="161"/>
      <c r="I9" s="162"/>
      <c r="J9" s="29">
        <v>1202.07</v>
      </c>
      <c r="K9" s="129"/>
      <c r="L9" s="130"/>
      <c r="M9" s="131"/>
      <c r="N9" s="18"/>
    </row>
    <row r="10" spans="2:16" ht="24.95" customHeight="1">
      <c r="B10" s="135" t="s">
        <v>3</v>
      </c>
      <c r="C10" s="136"/>
      <c r="D10" s="137"/>
      <c r="E10" s="111">
        <f>((E8/E9)-1)*100</f>
        <v>0.17103240453235635</v>
      </c>
      <c r="F10" s="31"/>
      <c r="G10" s="135" t="s">
        <v>3</v>
      </c>
      <c r="H10" s="136"/>
      <c r="I10" s="137"/>
      <c r="J10" s="111">
        <f>((J8/J9)-1)*100</f>
        <v>0.39265600173035153</v>
      </c>
      <c r="K10" s="129"/>
      <c r="L10" s="130"/>
      <c r="M10" s="131"/>
      <c r="N10" s="18"/>
    </row>
    <row r="11" spans="2:16" ht="24.95" customHeight="1">
      <c r="B11" s="135" t="s">
        <v>4</v>
      </c>
      <c r="C11" s="136"/>
      <c r="D11" s="137"/>
      <c r="E11" s="111">
        <f>E8-E9</f>
        <v>1.6800000000000637</v>
      </c>
      <c r="F11" s="21"/>
      <c r="G11" s="135" t="s">
        <v>4</v>
      </c>
      <c r="H11" s="136"/>
      <c r="I11" s="137"/>
      <c r="J11" s="111">
        <f>J8-J9</f>
        <v>4.7200000000000273</v>
      </c>
      <c r="K11" s="129"/>
      <c r="L11" s="130"/>
      <c r="M11" s="131"/>
      <c r="N11" s="18"/>
    </row>
    <row r="12" spans="2:16" ht="24.95" customHeight="1">
      <c r="B12" s="33"/>
      <c r="C12" s="34"/>
      <c r="D12" s="33"/>
      <c r="E12" s="21"/>
      <c r="F12" s="21"/>
      <c r="G12" s="21"/>
      <c r="H12" s="35"/>
      <c r="I12" s="35"/>
      <c r="J12" s="36"/>
      <c r="K12" s="163"/>
      <c r="L12" s="130"/>
      <c r="M12" s="131"/>
      <c r="N12" s="18"/>
      <c r="O12" s="32"/>
      <c r="P12" s="32"/>
    </row>
    <row r="13" spans="2:16" ht="24.95" customHeight="1">
      <c r="B13" s="37" t="s">
        <v>9</v>
      </c>
      <c r="C13" s="38">
        <v>104</v>
      </c>
      <c r="D13" s="39" t="s">
        <v>66</v>
      </c>
      <c r="E13" s="38">
        <v>14</v>
      </c>
      <c r="F13" s="21"/>
      <c r="G13" s="40" t="s">
        <v>71</v>
      </c>
      <c r="H13" s="38">
        <v>40</v>
      </c>
      <c r="I13" s="39" t="s">
        <v>66</v>
      </c>
      <c r="J13" s="38">
        <v>13</v>
      </c>
      <c r="K13" s="129"/>
      <c r="L13" s="130"/>
      <c r="M13" s="131"/>
      <c r="N13" s="18"/>
      <c r="O13" s="32"/>
      <c r="P13" s="32"/>
    </row>
    <row r="14" spans="2:16" ht="24.95" customHeight="1">
      <c r="B14" s="37" t="s">
        <v>70</v>
      </c>
      <c r="C14" s="38">
        <v>47</v>
      </c>
      <c r="D14" s="39" t="s">
        <v>66</v>
      </c>
      <c r="E14" s="38">
        <v>1</v>
      </c>
      <c r="F14" s="30"/>
      <c r="G14" s="132" t="s">
        <v>68</v>
      </c>
      <c r="H14" s="133"/>
      <c r="I14" s="134"/>
      <c r="J14" s="38">
        <v>15</v>
      </c>
      <c r="K14" s="129"/>
      <c r="L14" s="130"/>
      <c r="M14" s="131"/>
      <c r="N14" s="18"/>
      <c r="O14" s="32"/>
      <c r="P14" s="32"/>
    </row>
    <row r="15" spans="2:16" ht="24.95" customHeight="1">
      <c r="B15" s="135" t="s">
        <v>83</v>
      </c>
      <c r="C15" s="136" t="s">
        <v>10</v>
      </c>
      <c r="D15" s="137" t="s">
        <v>10</v>
      </c>
      <c r="E15" s="38">
        <v>6</v>
      </c>
      <c r="F15" s="21"/>
      <c r="G15" s="138" t="s">
        <v>69</v>
      </c>
      <c r="H15" s="139"/>
      <c r="I15" s="140"/>
      <c r="J15" s="38">
        <v>10</v>
      </c>
      <c r="K15" s="129"/>
      <c r="L15" s="130"/>
      <c r="M15" s="131"/>
      <c r="N15" s="26"/>
      <c r="O15" s="32"/>
      <c r="P15" s="32"/>
    </row>
    <row r="16" spans="2:16" ht="24.95" customHeight="1">
      <c r="B16" s="135" t="s">
        <v>67</v>
      </c>
      <c r="C16" s="136" t="s">
        <v>11</v>
      </c>
      <c r="D16" s="137" t="s">
        <v>11</v>
      </c>
      <c r="E16" s="41">
        <v>11</v>
      </c>
      <c r="F16" s="18"/>
      <c r="G16" s="18"/>
      <c r="H16" s="18"/>
      <c r="I16" s="18"/>
      <c r="J16" s="18"/>
      <c r="K16" s="18"/>
      <c r="L16" s="18"/>
      <c r="M16" s="21"/>
      <c r="N16" s="21"/>
      <c r="O16" s="32"/>
    </row>
    <row r="17" spans="1:15" ht="39.950000000000003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26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5" s="18" customFormat="1" ht="59.25" customHeight="1"/>
    <row r="21" spans="1:15" ht="39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38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127" t="s">
        <v>12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zoomScaleNormal="100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6" t="s">
        <v>62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</row>
    <row r="3" spans="1:14" ht="36.75" customHeight="1">
      <c r="A3" s="167" t="s">
        <v>303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14" ht="21">
      <c r="A4" s="42"/>
      <c r="B4" s="42"/>
      <c r="C4" s="164" t="s">
        <v>13</v>
      </c>
      <c r="D4" s="164"/>
      <c r="E4" s="164"/>
      <c r="F4" s="164"/>
      <c r="G4" s="42"/>
      <c r="H4" s="164" t="s">
        <v>14</v>
      </c>
      <c r="I4" s="164"/>
      <c r="J4" s="164"/>
      <c r="K4" s="164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102</v>
      </c>
      <c r="D6" s="47">
        <v>2.0699999999999998</v>
      </c>
      <c r="E6" s="48">
        <v>15</v>
      </c>
      <c r="F6" s="49">
        <v>1284982</v>
      </c>
      <c r="G6" s="42"/>
      <c r="H6" s="46" t="s">
        <v>193</v>
      </c>
      <c r="I6" s="47">
        <v>0.2</v>
      </c>
      <c r="J6" s="102">
        <v>-9.09</v>
      </c>
      <c r="K6" s="49">
        <v>1124254</v>
      </c>
      <c r="L6" s="1"/>
      <c r="M6" s="1"/>
    </row>
    <row r="7" spans="1:14" s="50" customFormat="1" ht="17.100000000000001" customHeight="1">
      <c r="A7" s="42"/>
      <c r="B7" s="42"/>
      <c r="C7" s="46" t="s">
        <v>90</v>
      </c>
      <c r="D7" s="47">
        <v>0.4</v>
      </c>
      <c r="E7" s="48">
        <v>11.11</v>
      </c>
      <c r="F7" s="49">
        <v>70000</v>
      </c>
      <c r="G7" s="42"/>
      <c r="H7" s="46" t="s">
        <v>162</v>
      </c>
      <c r="I7" s="47">
        <v>33</v>
      </c>
      <c r="J7" s="102">
        <v>-4.3499999999999996</v>
      </c>
      <c r="K7" s="49">
        <v>45500</v>
      </c>
      <c r="L7" s="1"/>
    </row>
    <row r="8" spans="1:14" s="50" customFormat="1" ht="17.100000000000001" customHeight="1">
      <c r="A8" s="42"/>
      <c r="B8" s="42"/>
      <c r="C8" s="46" t="s">
        <v>201</v>
      </c>
      <c r="D8" s="47">
        <v>0.21</v>
      </c>
      <c r="E8" s="48">
        <v>5</v>
      </c>
      <c r="F8" s="49">
        <v>100000</v>
      </c>
      <c r="G8" s="42"/>
      <c r="H8" s="46" t="s">
        <v>219</v>
      </c>
      <c r="I8" s="47">
        <v>2.4</v>
      </c>
      <c r="J8" s="102">
        <v>-4</v>
      </c>
      <c r="K8" s="49">
        <v>18096</v>
      </c>
    </row>
    <row r="9" spans="1:14" s="50" customFormat="1" ht="17.100000000000001" customHeight="1">
      <c r="A9" s="42"/>
      <c r="B9" s="42"/>
      <c r="C9" s="46" t="s">
        <v>213</v>
      </c>
      <c r="D9" s="47">
        <v>1.31</v>
      </c>
      <c r="E9" s="48">
        <v>4.8</v>
      </c>
      <c r="F9" s="65">
        <v>711000</v>
      </c>
      <c r="G9" s="42"/>
      <c r="H9" s="46" t="s">
        <v>177</v>
      </c>
      <c r="I9" s="47">
        <v>17</v>
      </c>
      <c r="J9" s="102">
        <v>-3.41</v>
      </c>
      <c r="K9" s="65">
        <v>180000</v>
      </c>
    </row>
    <row r="10" spans="1:14" s="50" customFormat="1" ht="17.100000000000001" customHeight="1">
      <c r="A10" s="42"/>
      <c r="B10" s="42"/>
      <c r="C10" s="46" t="s">
        <v>117</v>
      </c>
      <c r="D10" s="47">
        <v>0.96</v>
      </c>
      <c r="E10" s="48">
        <v>4.3499999999999996</v>
      </c>
      <c r="F10" s="49">
        <v>240000</v>
      </c>
      <c r="G10" s="42"/>
      <c r="H10" s="46" t="s">
        <v>281</v>
      </c>
      <c r="I10" s="47">
        <v>2</v>
      </c>
      <c r="J10" s="102">
        <v>-1.96</v>
      </c>
      <c r="K10" s="49">
        <v>2004476</v>
      </c>
    </row>
    <row r="11" spans="1:14" s="50" customFormat="1" ht="33" customHeight="1">
      <c r="A11" s="42"/>
      <c r="B11" s="42"/>
      <c r="C11" s="166" t="s">
        <v>63</v>
      </c>
      <c r="D11" s="166"/>
      <c r="E11" s="166"/>
      <c r="F11" s="166"/>
      <c r="G11" s="166"/>
      <c r="H11" s="166"/>
      <c r="I11" s="166"/>
      <c r="J11" s="166"/>
      <c r="K11" s="166"/>
    </row>
    <row r="12" spans="1:14" s="50" customFormat="1" ht="33" customHeight="1">
      <c r="A12" s="42"/>
      <c r="B12" s="42"/>
      <c r="C12" s="166"/>
      <c r="D12" s="166"/>
      <c r="E12" s="166"/>
      <c r="F12" s="166"/>
      <c r="G12" s="166"/>
      <c r="H12" s="166"/>
      <c r="I12" s="166"/>
      <c r="J12" s="166"/>
      <c r="K12" s="166"/>
    </row>
    <row r="13" spans="1:14" s="50" customFormat="1" ht="33" customHeight="1">
      <c r="A13" s="42"/>
      <c r="B13" s="42"/>
      <c r="C13" s="166"/>
      <c r="D13" s="166"/>
      <c r="E13" s="166"/>
      <c r="F13" s="166"/>
      <c r="G13" s="166"/>
      <c r="H13" s="166"/>
      <c r="I13" s="166"/>
      <c r="J13" s="166"/>
      <c r="K13" s="166"/>
    </row>
    <row r="14" spans="1:14" ht="29.25" customHeight="1">
      <c r="A14" s="42"/>
      <c r="B14" s="42"/>
      <c r="C14" s="165" t="s">
        <v>18</v>
      </c>
      <c r="D14" s="165"/>
      <c r="E14" s="165"/>
      <c r="F14" s="165"/>
      <c r="G14" s="50"/>
      <c r="H14" s="165" t="s">
        <v>7</v>
      </c>
      <c r="I14" s="165"/>
      <c r="J14" s="165"/>
      <c r="K14" s="165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1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183</v>
      </c>
      <c r="D16" s="47">
        <v>0.15</v>
      </c>
      <c r="E16" s="52">
        <v>0</v>
      </c>
      <c r="F16" s="49">
        <v>136800155</v>
      </c>
      <c r="G16" s="1"/>
      <c r="H16" s="46" t="s">
        <v>237</v>
      </c>
      <c r="I16" s="47">
        <v>3.44</v>
      </c>
      <c r="J16" s="52">
        <v>0.28999999999999998</v>
      </c>
      <c r="K16" s="49">
        <v>240401194.30000001</v>
      </c>
    </row>
    <row r="17" spans="1:11" ht="17.100000000000001" customHeight="1">
      <c r="A17" s="42"/>
      <c r="B17" s="42"/>
      <c r="C17" s="46" t="s">
        <v>237</v>
      </c>
      <c r="D17" s="47">
        <v>3.44</v>
      </c>
      <c r="E17" s="52">
        <v>0.28999999999999998</v>
      </c>
      <c r="F17" s="49">
        <v>70179242</v>
      </c>
      <c r="G17" s="1"/>
      <c r="H17" s="46" t="s">
        <v>135</v>
      </c>
      <c r="I17" s="47">
        <v>13.7</v>
      </c>
      <c r="J17" s="52">
        <v>1.86</v>
      </c>
      <c r="K17" s="49">
        <v>102427064.84</v>
      </c>
    </row>
    <row r="18" spans="1:11" ht="17.100000000000001" customHeight="1">
      <c r="A18" s="42"/>
      <c r="B18" s="42"/>
      <c r="C18" s="46" t="s">
        <v>207</v>
      </c>
      <c r="D18" s="47">
        <v>0.3</v>
      </c>
      <c r="E18" s="52">
        <v>3.45</v>
      </c>
      <c r="F18" s="49">
        <v>54122253</v>
      </c>
      <c r="G18" s="1"/>
      <c r="H18" s="46" t="s">
        <v>276</v>
      </c>
      <c r="I18" s="47">
        <v>4.8</v>
      </c>
      <c r="J18" s="52">
        <v>0</v>
      </c>
      <c r="K18" s="49">
        <v>79843793.290000007</v>
      </c>
    </row>
    <row r="19" spans="1:11" ht="17.100000000000001" customHeight="1">
      <c r="A19" s="42"/>
      <c r="B19" s="42"/>
      <c r="C19" s="46" t="s">
        <v>85</v>
      </c>
      <c r="D19" s="47">
        <v>1.96</v>
      </c>
      <c r="E19" s="52">
        <v>0</v>
      </c>
      <c r="F19" s="65">
        <v>31895825</v>
      </c>
      <c r="G19" s="1"/>
      <c r="H19" s="46" t="s">
        <v>85</v>
      </c>
      <c r="I19" s="47">
        <v>1.96</v>
      </c>
      <c r="J19" s="52">
        <v>0</v>
      </c>
      <c r="K19" s="65">
        <v>62294072.829999998</v>
      </c>
    </row>
    <row r="20" spans="1:11" ht="16.5" customHeight="1">
      <c r="A20" s="42"/>
      <c r="B20" s="42"/>
      <c r="C20" s="46" t="s">
        <v>258</v>
      </c>
      <c r="D20" s="47">
        <v>0.23</v>
      </c>
      <c r="E20" s="52">
        <v>0</v>
      </c>
      <c r="F20" s="49">
        <v>25000000</v>
      </c>
      <c r="G20" s="1"/>
      <c r="H20" s="46" t="s">
        <v>148</v>
      </c>
      <c r="I20" s="47">
        <v>5.75</v>
      </c>
      <c r="J20" s="52">
        <v>-0.17</v>
      </c>
      <c r="K20" s="49">
        <v>54096437.789999999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Q93"/>
  <sheetViews>
    <sheetView topLeftCell="A37" zoomScale="145" zoomScaleNormal="145" workbookViewId="0">
      <selection activeCell="K48" sqref="K48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7" s="54" customFormat="1" ht="30" customHeight="1">
      <c r="A1" s="53"/>
      <c r="B1" s="182" t="s">
        <v>306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4"/>
      <c r="O1" s="60"/>
      <c r="P1" s="60"/>
      <c r="Q1" s="60"/>
    </row>
    <row r="2" spans="1:17" s="54" customFormat="1" ht="48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  <c r="O2" s="60"/>
      <c r="P2" s="60"/>
      <c r="Q2" s="60"/>
    </row>
    <row r="3" spans="1:17" ht="12.6" customHeight="1">
      <c r="A3" s="60"/>
      <c r="B3" s="168" t="s">
        <v>29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70"/>
    </row>
    <row r="4" spans="1:17" ht="12.6" customHeight="1">
      <c r="A4" s="60"/>
      <c r="B4" s="46" t="s">
        <v>181</v>
      </c>
      <c r="C4" s="61" t="s">
        <v>182</v>
      </c>
      <c r="D4" s="47">
        <v>0.3</v>
      </c>
      <c r="E4" s="47">
        <v>0.31</v>
      </c>
      <c r="F4" s="47">
        <v>0.3</v>
      </c>
      <c r="G4" s="47">
        <v>0.31</v>
      </c>
      <c r="H4" s="47">
        <v>0.3</v>
      </c>
      <c r="I4" s="47">
        <v>0.31</v>
      </c>
      <c r="J4" s="47">
        <v>0.3</v>
      </c>
      <c r="K4" s="62">
        <v>3.33</v>
      </c>
      <c r="L4" s="63">
        <v>18</v>
      </c>
      <c r="M4" s="49">
        <v>16974431</v>
      </c>
      <c r="N4" s="49">
        <v>5192429.3</v>
      </c>
    </row>
    <row r="5" spans="1:17" ht="12.6" customHeight="1">
      <c r="A5" s="60"/>
      <c r="B5" s="46" t="s">
        <v>237</v>
      </c>
      <c r="C5" s="61" t="s">
        <v>238</v>
      </c>
      <c r="D5" s="47">
        <v>3.43</v>
      </c>
      <c r="E5" s="47">
        <v>3.44</v>
      </c>
      <c r="F5" s="47">
        <v>3.41</v>
      </c>
      <c r="G5" s="47">
        <v>3.43</v>
      </c>
      <c r="H5" s="47">
        <v>3.44</v>
      </c>
      <c r="I5" s="47">
        <v>3.44</v>
      </c>
      <c r="J5" s="47">
        <v>3.43</v>
      </c>
      <c r="K5" s="62">
        <v>0.28999999999999998</v>
      </c>
      <c r="L5" s="63">
        <v>141</v>
      </c>
      <c r="M5" s="49">
        <v>70179242</v>
      </c>
      <c r="N5" s="49">
        <v>240401194.30000001</v>
      </c>
    </row>
    <row r="6" spans="1:17" ht="12.6" customHeight="1">
      <c r="A6" s="60"/>
      <c r="B6" s="46" t="s">
        <v>141</v>
      </c>
      <c r="C6" s="61" t="s">
        <v>142</v>
      </c>
      <c r="D6" s="47">
        <v>0.68</v>
      </c>
      <c r="E6" s="47">
        <v>0.68</v>
      </c>
      <c r="F6" s="47">
        <v>0.67</v>
      </c>
      <c r="G6" s="47">
        <v>0.67</v>
      </c>
      <c r="H6" s="47">
        <v>0.68</v>
      </c>
      <c r="I6" s="47">
        <v>0.67</v>
      </c>
      <c r="J6" s="47">
        <v>0.68</v>
      </c>
      <c r="K6" s="62">
        <v>-1.47</v>
      </c>
      <c r="L6" s="63">
        <v>7</v>
      </c>
      <c r="M6" s="49">
        <v>6465607</v>
      </c>
      <c r="N6" s="49">
        <v>4341776.41</v>
      </c>
    </row>
    <row r="7" spans="1:17" ht="12.6" customHeight="1">
      <c r="A7" s="60"/>
      <c r="B7" s="46" t="s">
        <v>258</v>
      </c>
      <c r="C7" s="61" t="s">
        <v>257</v>
      </c>
      <c r="D7" s="47">
        <v>0.23</v>
      </c>
      <c r="E7" s="47">
        <v>0.23</v>
      </c>
      <c r="F7" s="47">
        <v>0.23</v>
      </c>
      <c r="G7" s="47">
        <v>0.23</v>
      </c>
      <c r="H7" s="47">
        <v>0.23</v>
      </c>
      <c r="I7" s="47">
        <v>0.23</v>
      </c>
      <c r="J7" s="47">
        <v>0.23</v>
      </c>
      <c r="K7" s="62">
        <v>0</v>
      </c>
      <c r="L7" s="63">
        <v>7</v>
      </c>
      <c r="M7" s="49">
        <v>25000000</v>
      </c>
      <c r="N7" s="49">
        <v>5750000</v>
      </c>
    </row>
    <row r="8" spans="1:17" ht="12.6" customHeight="1">
      <c r="A8" s="60"/>
      <c r="B8" s="46" t="s">
        <v>207</v>
      </c>
      <c r="C8" s="61" t="s">
        <v>208</v>
      </c>
      <c r="D8" s="47">
        <v>0.28999999999999998</v>
      </c>
      <c r="E8" s="47">
        <v>0.3</v>
      </c>
      <c r="F8" s="47">
        <v>0.28999999999999998</v>
      </c>
      <c r="G8" s="47">
        <v>0.3</v>
      </c>
      <c r="H8" s="47">
        <v>0.28999999999999998</v>
      </c>
      <c r="I8" s="47">
        <v>0.3</v>
      </c>
      <c r="J8" s="47">
        <v>0.28999999999999998</v>
      </c>
      <c r="K8" s="62">
        <v>3.45</v>
      </c>
      <c r="L8" s="63">
        <v>10</v>
      </c>
      <c r="M8" s="49">
        <v>54122253</v>
      </c>
      <c r="N8" s="49">
        <v>16196675.9</v>
      </c>
    </row>
    <row r="9" spans="1:17" ht="12.6" customHeight="1">
      <c r="A9" s="60"/>
      <c r="B9" s="46" t="s">
        <v>290</v>
      </c>
      <c r="C9" s="61" t="s">
        <v>289</v>
      </c>
      <c r="D9" s="47">
        <v>0.22</v>
      </c>
      <c r="E9" s="47">
        <v>0.22</v>
      </c>
      <c r="F9" s="47">
        <v>0.22</v>
      </c>
      <c r="G9" s="47">
        <v>0.22</v>
      </c>
      <c r="H9" s="47">
        <v>0.22</v>
      </c>
      <c r="I9" s="47">
        <v>0.22</v>
      </c>
      <c r="J9" s="47">
        <v>0.22</v>
      </c>
      <c r="K9" s="62">
        <v>0</v>
      </c>
      <c r="L9" s="63">
        <v>11</v>
      </c>
      <c r="M9" s="49">
        <v>18314649</v>
      </c>
      <c r="N9" s="49">
        <v>4029222.78</v>
      </c>
    </row>
    <row r="10" spans="1:17" ht="12.6" customHeight="1">
      <c r="A10" s="60"/>
      <c r="B10" s="46" t="s">
        <v>265</v>
      </c>
      <c r="C10" s="61" t="s">
        <v>266</v>
      </c>
      <c r="D10" s="47">
        <v>1.04</v>
      </c>
      <c r="E10" s="47">
        <v>1.07</v>
      </c>
      <c r="F10" s="47">
        <v>1</v>
      </c>
      <c r="G10" s="47">
        <v>1.04</v>
      </c>
      <c r="H10" s="47">
        <v>1.03</v>
      </c>
      <c r="I10" s="47">
        <v>1.05</v>
      </c>
      <c r="J10" s="47">
        <v>1.03</v>
      </c>
      <c r="K10" s="62">
        <v>1.94</v>
      </c>
      <c r="L10" s="63">
        <v>43</v>
      </c>
      <c r="M10" s="49">
        <v>17019038</v>
      </c>
      <c r="N10" s="49">
        <v>17716783.030000001</v>
      </c>
    </row>
    <row r="11" spans="1:17" ht="12.6" customHeight="1">
      <c r="A11" s="60"/>
      <c r="B11" s="46" t="s">
        <v>175</v>
      </c>
      <c r="C11" s="61" t="s">
        <v>176</v>
      </c>
      <c r="D11" s="47">
        <v>0.06</v>
      </c>
      <c r="E11" s="47">
        <v>0.06</v>
      </c>
      <c r="F11" s="47">
        <v>0.06</v>
      </c>
      <c r="G11" s="47">
        <v>0.06</v>
      </c>
      <c r="H11" s="47">
        <v>0.06</v>
      </c>
      <c r="I11" s="47">
        <v>0.06</v>
      </c>
      <c r="J11" s="47">
        <v>0.06</v>
      </c>
      <c r="K11" s="62">
        <v>0</v>
      </c>
      <c r="L11" s="63">
        <v>2</v>
      </c>
      <c r="M11" s="49">
        <v>20000000</v>
      </c>
      <c r="N11" s="49">
        <v>1200000</v>
      </c>
    </row>
    <row r="12" spans="1:17" ht="12.6" customHeight="1">
      <c r="A12" s="60"/>
      <c r="B12" s="46" t="s">
        <v>85</v>
      </c>
      <c r="C12" s="61" t="s">
        <v>84</v>
      </c>
      <c r="D12" s="47">
        <v>1.96</v>
      </c>
      <c r="E12" s="47">
        <v>1.96</v>
      </c>
      <c r="F12" s="47">
        <v>1.95</v>
      </c>
      <c r="G12" s="47">
        <v>1.95</v>
      </c>
      <c r="H12" s="47">
        <v>1.95</v>
      </c>
      <c r="I12" s="47">
        <v>1.96</v>
      </c>
      <c r="J12" s="47">
        <v>1.96</v>
      </c>
      <c r="K12" s="62">
        <v>0</v>
      </c>
      <c r="L12" s="63">
        <v>57</v>
      </c>
      <c r="M12" s="49">
        <v>31895825</v>
      </c>
      <c r="N12" s="49">
        <v>62294072.829999998</v>
      </c>
    </row>
    <row r="13" spans="1:17" ht="12.6" customHeight="1">
      <c r="A13" s="60"/>
      <c r="B13" s="46" t="s">
        <v>276</v>
      </c>
      <c r="C13" s="61" t="s">
        <v>275</v>
      </c>
      <c r="D13" s="47">
        <v>4.8</v>
      </c>
      <c r="E13" s="47">
        <v>4.8</v>
      </c>
      <c r="F13" s="47">
        <v>4.78</v>
      </c>
      <c r="G13" s="47">
        <v>4.8</v>
      </c>
      <c r="H13" s="47">
        <v>4.8</v>
      </c>
      <c r="I13" s="47">
        <v>4.8</v>
      </c>
      <c r="J13" s="47">
        <v>4.8</v>
      </c>
      <c r="K13" s="62">
        <v>0</v>
      </c>
      <c r="L13" s="63">
        <v>41</v>
      </c>
      <c r="M13" s="49">
        <v>16639793</v>
      </c>
      <c r="N13" s="49">
        <v>79843793.290000007</v>
      </c>
    </row>
    <row r="14" spans="1:17" ht="12.6" customHeight="1">
      <c r="A14" s="60"/>
      <c r="B14" s="46" t="s">
        <v>295</v>
      </c>
      <c r="C14" s="61" t="s">
        <v>296</v>
      </c>
      <c r="D14" s="47">
        <v>0.75</v>
      </c>
      <c r="E14" s="47">
        <v>0.75</v>
      </c>
      <c r="F14" s="47">
        <v>0.75</v>
      </c>
      <c r="G14" s="47">
        <v>0.75</v>
      </c>
      <c r="H14" s="47">
        <v>0.74</v>
      </c>
      <c r="I14" s="47">
        <v>0.75</v>
      </c>
      <c r="J14" s="47">
        <v>0.75</v>
      </c>
      <c r="K14" s="62">
        <v>0</v>
      </c>
      <c r="L14" s="63">
        <v>1</v>
      </c>
      <c r="M14" s="49">
        <v>19880</v>
      </c>
      <c r="N14" s="49">
        <v>14910</v>
      </c>
    </row>
    <row r="15" spans="1:17" ht="12.6" customHeight="1">
      <c r="A15" s="60"/>
      <c r="B15" s="46" t="s">
        <v>193</v>
      </c>
      <c r="C15" s="61" t="s">
        <v>194</v>
      </c>
      <c r="D15" s="47">
        <v>0.2</v>
      </c>
      <c r="E15" s="47">
        <v>0.2</v>
      </c>
      <c r="F15" s="47">
        <v>0.2</v>
      </c>
      <c r="G15" s="47">
        <v>0.2</v>
      </c>
      <c r="H15" s="47">
        <v>0.22</v>
      </c>
      <c r="I15" s="47">
        <v>0.2</v>
      </c>
      <c r="J15" s="47">
        <v>0.22</v>
      </c>
      <c r="K15" s="62">
        <v>-9.09</v>
      </c>
      <c r="L15" s="63">
        <v>2</v>
      </c>
      <c r="M15" s="49">
        <v>1124254</v>
      </c>
      <c r="N15" s="49">
        <v>224850.8</v>
      </c>
    </row>
    <row r="16" spans="1:17" ht="12.6" customHeight="1">
      <c r="A16" s="60"/>
      <c r="B16" s="174" t="s">
        <v>92</v>
      </c>
      <c r="C16" s="175"/>
      <c r="D16" s="191"/>
      <c r="E16" s="192"/>
      <c r="F16" s="192"/>
      <c r="G16" s="192"/>
      <c r="H16" s="192"/>
      <c r="I16" s="192"/>
      <c r="J16" s="192"/>
      <c r="K16" s="193"/>
      <c r="L16" s="64">
        <f>SUM(L4:L15)</f>
        <v>340</v>
      </c>
      <c r="M16" s="64">
        <f>SUM(M4:M15)</f>
        <v>277754972</v>
      </c>
      <c r="N16" s="65">
        <f>SUM(N4:N15)</f>
        <v>437205708.64000005</v>
      </c>
    </row>
    <row r="17" spans="1:14" ht="12.6" customHeight="1">
      <c r="A17" s="60"/>
      <c r="B17" s="185" t="s">
        <v>30</v>
      </c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7"/>
    </row>
    <row r="18" spans="1:14" ht="12.6" customHeight="1">
      <c r="A18" s="60"/>
      <c r="B18" s="46" t="s">
        <v>135</v>
      </c>
      <c r="C18" s="61" t="s">
        <v>136</v>
      </c>
      <c r="D18" s="67">
        <v>13.5</v>
      </c>
      <c r="E18" s="67">
        <v>13.9</v>
      </c>
      <c r="F18" s="67">
        <v>13.5</v>
      </c>
      <c r="G18" s="67">
        <v>13.67</v>
      </c>
      <c r="H18" s="67">
        <v>13.38</v>
      </c>
      <c r="I18" s="67">
        <v>13.7</v>
      </c>
      <c r="J18" s="67">
        <v>13.45</v>
      </c>
      <c r="K18" s="62">
        <v>1.86</v>
      </c>
      <c r="L18" s="68">
        <v>141</v>
      </c>
      <c r="M18" s="65">
        <v>7491118</v>
      </c>
      <c r="N18" s="65">
        <v>102427064.84</v>
      </c>
    </row>
    <row r="19" spans="1:14" ht="12.6" customHeight="1">
      <c r="A19" s="60"/>
      <c r="B19" s="46" t="s">
        <v>263</v>
      </c>
      <c r="C19" s="61" t="s">
        <v>264</v>
      </c>
      <c r="D19" s="67">
        <v>2.9</v>
      </c>
      <c r="E19" s="67">
        <v>2.9</v>
      </c>
      <c r="F19" s="67">
        <v>2.9</v>
      </c>
      <c r="G19" s="67">
        <v>2.9</v>
      </c>
      <c r="H19" s="67">
        <v>2.98</v>
      </c>
      <c r="I19" s="67">
        <v>2.9</v>
      </c>
      <c r="J19" s="67">
        <v>2.9</v>
      </c>
      <c r="K19" s="62">
        <v>0</v>
      </c>
      <c r="L19" s="68">
        <v>2</v>
      </c>
      <c r="M19" s="65">
        <v>51800</v>
      </c>
      <c r="N19" s="65">
        <v>150220</v>
      </c>
    </row>
    <row r="20" spans="1:14" ht="12.6" customHeight="1">
      <c r="A20" s="60"/>
      <c r="B20" s="174" t="s">
        <v>143</v>
      </c>
      <c r="C20" s="175"/>
      <c r="D20" s="191"/>
      <c r="E20" s="192"/>
      <c r="F20" s="192"/>
      <c r="G20" s="192"/>
      <c r="H20" s="192"/>
      <c r="I20" s="192"/>
      <c r="J20" s="192"/>
      <c r="K20" s="193"/>
      <c r="L20" s="66">
        <f>SUM(L18:L19)</f>
        <v>143</v>
      </c>
      <c r="M20" s="64">
        <f>SUM(M18:M19)</f>
        <v>7542918</v>
      </c>
      <c r="N20" s="49">
        <f>SUM(N18:N19)</f>
        <v>102577284.84</v>
      </c>
    </row>
    <row r="21" spans="1:14" ht="12.6" customHeight="1">
      <c r="A21" s="60"/>
      <c r="B21" s="185" t="s">
        <v>97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7"/>
    </row>
    <row r="22" spans="1:14" ht="12.6" customHeight="1">
      <c r="A22" s="60"/>
      <c r="B22" s="46" t="s">
        <v>223</v>
      </c>
      <c r="C22" s="61" t="s">
        <v>224</v>
      </c>
      <c r="D22" s="67">
        <v>0.95</v>
      </c>
      <c r="E22" s="67">
        <v>0.95</v>
      </c>
      <c r="F22" s="67">
        <v>0.95</v>
      </c>
      <c r="G22" s="67">
        <v>0.95</v>
      </c>
      <c r="H22" s="67">
        <v>0.94</v>
      </c>
      <c r="I22" s="67">
        <v>0.95</v>
      </c>
      <c r="J22" s="67">
        <v>0.95</v>
      </c>
      <c r="K22" s="62">
        <v>0</v>
      </c>
      <c r="L22" s="68">
        <v>1</v>
      </c>
      <c r="M22" s="65">
        <v>50000</v>
      </c>
      <c r="N22" s="65">
        <v>47500</v>
      </c>
    </row>
    <row r="23" spans="1:14" ht="12.6" customHeight="1">
      <c r="A23" s="60"/>
      <c r="B23" s="46" t="s">
        <v>239</v>
      </c>
      <c r="C23" s="61" t="s">
        <v>240</v>
      </c>
      <c r="D23" s="67">
        <v>0.5</v>
      </c>
      <c r="E23" s="67">
        <v>0.5</v>
      </c>
      <c r="F23" s="67">
        <v>0.5</v>
      </c>
      <c r="G23" s="67">
        <v>0.5</v>
      </c>
      <c r="H23" s="67">
        <v>0.5</v>
      </c>
      <c r="I23" s="67">
        <v>0.5</v>
      </c>
      <c r="J23" s="67">
        <v>0.5</v>
      </c>
      <c r="K23" s="62">
        <v>0</v>
      </c>
      <c r="L23" s="68">
        <v>1</v>
      </c>
      <c r="M23" s="65">
        <v>3001</v>
      </c>
      <c r="N23" s="65">
        <v>1500.5</v>
      </c>
    </row>
    <row r="24" spans="1:14" ht="12.6" customHeight="1">
      <c r="A24" s="60"/>
      <c r="B24" s="174" t="s">
        <v>241</v>
      </c>
      <c r="C24" s="175"/>
      <c r="D24" s="191"/>
      <c r="E24" s="192"/>
      <c r="F24" s="192"/>
      <c r="G24" s="192"/>
      <c r="H24" s="192"/>
      <c r="I24" s="192"/>
      <c r="J24" s="192"/>
      <c r="K24" s="193"/>
      <c r="L24" s="66">
        <f>SUM(L22:L23)</f>
        <v>2</v>
      </c>
      <c r="M24" s="64">
        <f>SUM(M22:M23)</f>
        <v>53001</v>
      </c>
      <c r="N24" s="49">
        <f>SUM(N22:N23)</f>
        <v>49000.5</v>
      </c>
    </row>
    <row r="25" spans="1:14" ht="12.6" customHeight="1">
      <c r="A25" s="60"/>
      <c r="B25" s="171" t="s">
        <v>86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3"/>
    </row>
    <row r="26" spans="1:14" ht="12.75" customHeight="1">
      <c r="A26" s="60"/>
      <c r="B26" s="46" t="s">
        <v>255</v>
      </c>
      <c r="C26" s="61" t="s">
        <v>256</v>
      </c>
      <c r="D26" s="67">
        <v>25.8</v>
      </c>
      <c r="E26" s="67">
        <v>26</v>
      </c>
      <c r="F26" s="67">
        <v>25.8</v>
      </c>
      <c r="G26" s="67">
        <v>25.96</v>
      </c>
      <c r="H26" s="67">
        <v>25.75</v>
      </c>
      <c r="I26" s="67">
        <v>26</v>
      </c>
      <c r="J26" s="67">
        <v>25.75</v>
      </c>
      <c r="K26" s="52">
        <v>0.97</v>
      </c>
      <c r="L26" s="88">
        <v>10</v>
      </c>
      <c r="M26" s="65">
        <v>252680</v>
      </c>
      <c r="N26" s="65">
        <v>6559680</v>
      </c>
    </row>
    <row r="27" spans="1:14" ht="12.6" customHeight="1">
      <c r="A27" s="60"/>
      <c r="B27" s="46" t="s">
        <v>99</v>
      </c>
      <c r="C27" s="61" t="s">
        <v>98</v>
      </c>
      <c r="D27" s="67">
        <v>8</v>
      </c>
      <c r="E27" s="94">
        <v>8</v>
      </c>
      <c r="F27" s="94">
        <v>8</v>
      </c>
      <c r="G27" s="94">
        <v>8</v>
      </c>
      <c r="H27" s="94">
        <v>8</v>
      </c>
      <c r="I27" s="94">
        <v>8</v>
      </c>
      <c r="J27" s="94">
        <v>8</v>
      </c>
      <c r="K27" s="95">
        <v>0</v>
      </c>
      <c r="L27" s="96">
        <v>3</v>
      </c>
      <c r="M27" s="97">
        <v>101806</v>
      </c>
      <c r="N27" s="97">
        <v>814448</v>
      </c>
    </row>
    <row r="28" spans="1:14" ht="12.6" customHeight="1">
      <c r="A28" s="60"/>
      <c r="B28" s="46" t="s">
        <v>169</v>
      </c>
      <c r="C28" s="61" t="s">
        <v>170</v>
      </c>
      <c r="D28" s="67">
        <v>3.5</v>
      </c>
      <c r="E28" s="67">
        <v>3.5</v>
      </c>
      <c r="F28" s="67">
        <v>3.5</v>
      </c>
      <c r="G28" s="67">
        <v>3.5</v>
      </c>
      <c r="H28" s="67">
        <v>3.51</v>
      </c>
      <c r="I28" s="67">
        <v>3.5</v>
      </c>
      <c r="J28" s="67">
        <v>3.5</v>
      </c>
      <c r="K28" s="62">
        <v>0</v>
      </c>
      <c r="L28" s="68">
        <v>11</v>
      </c>
      <c r="M28" s="65">
        <v>1054000</v>
      </c>
      <c r="N28" s="65">
        <v>3689000</v>
      </c>
    </row>
    <row r="29" spans="1:14" ht="12.6" customHeight="1">
      <c r="A29" s="60"/>
      <c r="B29" s="46" t="s">
        <v>209</v>
      </c>
      <c r="C29" s="61" t="s">
        <v>210</v>
      </c>
      <c r="D29" s="67">
        <v>0.62</v>
      </c>
      <c r="E29" s="67">
        <v>0.62</v>
      </c>
      <c r="F29" s="67">
        <v>0.62</v>
      </c>
      <c r="G29" s="67">
        <v>0.62</v>
      </c>
      <c r="H29" s="67">
        <v>0.6</v>
      </c>
      <c r="I29" s="67">
        <v>0.62</v>
      </c>
      <c r="J29" s="67">
        <v>0.6</v>
      </c>
      <c r="K29" s="62">
        <v>3.33</v>
      </c>
      <c r="L29" s="68">
        <v>3</v>
      </c>
      <c r="M29" s="65">
        <v>1037347</v>
      </c>
      <c r="N29" s="65">
        <v>643155.14</v>
      </c>
    </row>
    <row r="30" spans="1:14" ht="12.6" customHeight="1">
      <c r="A30" s="60"/>
      <c r="B30" s="174" t="s">
        <v>93</v>
      </c>
      <c r="C30" s="175"/>
      <c r="D30" s="176"/>
      <c r="E30" s="177"/>
      <c r="F30" s="177"/>
      <c r="G30" s="177"/>
      <c r="H30" s="177"/>
      <c r="I30" s="177"/>
      <c r="J30" s="177"/>
      <c r="K30" s="178"/>
      <c r="L30" s="69">
        <f>SUM(L26:L29)</f>
        <v>27</v>
      </c>
      <c r="M30" s="69">
        <f>SUM(M26:M29)</f>
        <v>2445833</v>
      </c>
      <c r="N30" s="69">
        <f>SUM(N26:N29)</f>
        <v>11706283.140000001</v>
      </c>
    </row>
    <row r="31" spans="1:14" ht="12.6" customHeight="1">
      <c r="A31" s="60"/>
      <c r="B31" s="171" t="s">
        <v>87</v>
      </c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3"/>
    </row>
    <row r="32" spans="1:14" ht="12.6" customHeight="1">
      <c r="A32" s="60"/>
      <c r="B32" s="46" t="s">
        <v>148</v>
      </c>
      <c r="C32" s="61" t="s">
        <v>149</v>
      </c>
      <c r="D32" s="67">
        <v>5.75</v>
      </c>
      <c r="E32" s="67">
        <v>5.76</v>
      </c>
      <c r="F32" s="67">
        <v>5.71</v>
      </c>
      <c r="G32" s="67">
        <v>5.74</v>
      </c>
      <c r="H32" s="67">
        <v>5.76</v>
      </c>
      <c r="I32" s="67">
        <v>5.75</v>
      </c>
      <c r="J32" s="67">
        <v>5.76</v>
      </c>
      <c r="K32" s="62">
        <v>-0.17</v>
      </c>
      <c r="L32" s="68">
        <v>94</v>
      </c>
      <c r="M32" s="65">
        <v>9423416</v>
      </c>
      <c r="N32" s="65">
        <v>54096437.789999999</v>
      </c>
    </row>
    <row r="33" spans="1:14" ht="12.6" customHeight="1">
      <c r="A33" s="60"/>
      <c r="B33" s="46" t="s">
        <v>102</v>
      </c>
      <c r="C33" s="61" t="s">
        <v>103</v>
      </c>
      <c r="D33" s="67">
        <v>1.8</v>
      </c>
      <c r="E33" s="67">
        <v>2.0699999999999998</v>
      </c>
      <c r="F33" s="67">
        <v>1.8</v>
      </c>
      <c r="G33" s="67">
        <v>1.92</v>
      </c>
      <c r="H33" s="67">
        <v>1.8</v>
      </c>
      <c r="I33" s="67">
        <v>2.0699999999999998</v>
      </c>
      <c r="J33" s="67">
        <v>1.8</v>
      </c>
      <c r="K33" s="62">
        <v>15</v>
      </c>
      <c r="L33" s="68">
        <v>15</v>
      </c>
      <c r="M33" s="65">
        <v>1284982</v>
      </c>
      <c r="N33" s="65">
        <v>2466292.61</v>
      </c>
    </row>
    <row r="34" spans="1:14" ht="12.6" customHeight="1">
      <c r="A34" s="60"/>
      <c r="B34" s="46" t="s">
        <v>189</v>
      </c>
      <c r="C34" s="61" t="s">
        <v>190</v>
      </c>
      <c r="D34" s="260">
        <v>2.8</v>
      </c>
      <c r="E34" s="67">
        <v>2.8</v>
      </c>
      <c r="F34" s="67">
        <v>2.8</v>
      </c>
      <c r="G34" s="67">
        <v>2.8</v>
      </c>
      <c r="H34" s="67">
        <v>2.8</v>
      </c>
      <c r="I34" s="67">
        <v>2.8</v>
      </c>
      <c r="J34" s="67">
        <v>2.8</v>
      </c>
      <c r="K34" s="62">
        <v>0</v>
      </c>
      <c r="L34" s="68">
        <v>3</v>
      </c>
      <c r="M34" s="65">
        <v>117882</v>
      </c>
      <c r="N34" s="65">
        <v>330069.59999999998</v>
      </c>
    </row>
    <row r="35" spans="1:14" ht="12.6" customHeight="1">
      <c r="A35" s="60"/>
      <c r="B35" s="46" t="s">
        <v>177</v>
      </c>
      <c r="C35" s="61" t="s">
        <v>178</v>
      </c>
      <c r="D35" s="260">
        <v>17</v>
      </c>
      <c r="E35" s="260">
        <v>17</v>
      </c>
      <c r="F35" s="260">
        <v>17</v>
      </c>
      <c r="G35" s="260">
        <v>17</v>
      </c>
      <c r="H35" s="67">
        <v>17.600000000000001</v>
      </c>
      <c r="I35" s="260">
        <v>17</v>
      </c>
      <c r="J35" s="260">
        <v>17.600000000000001</v>
      </c>
      <c r="K35" s="261">
        <v>-3.41</v>
      </c>
      <c r="L35" s="126">
        <v>2</v>
      </c>
      <c r="M35" s="259">
        <v>180000</v>
      </c>
      <c r="N35" s="259">
        <v>3060000</v>
      </c>
    </row>
    <row r="36" spans="1:14" ht="12.6" customHeight="1">
      <c r="A36" s="60"/>
      <c r="B36" s="46" t="s">
        <v>213</v>
      </c>
      <c r="C36" s="61" t="s">
        <v>214</v>
      </c>
      <c r="D36" s="260">
        <v>1.3</v>
      </c>
      <c r="E36" s="67">
        <v>1.36</v>
      </c>
      <c r="F36" s="67">
        <v>1.26</v>
      </c>
      <c r="G36" s="67">
        <v>1.33</v>
      </c>
      <c r="H36" s="67">
        <v>1.25</v>
      </c>
      <c r="I36" s="67">
        <v>1.31</v>
      </c>
      <c r="J36" s="67">
        <v>1.25</v>
      </c>
      <c r="K36" s="62">
        <v>4.8</v>
      </c>
      <c r="L36" s="68">
        <v>16</v>
      </c>
      <c r="M36" s="65">
        <v>711000</v>
      </c>
      <c r="N36" s="65">
        <v>948702.84</v>
      </c>
    </row>
    <row r="37" spans="1:14" ht="12.6" customHeight="1">
      <c r="A37" s="60"/>
      <c r="B37" s="46" t="s">
        <v>219</v>
      </c>
      <c r="C37" s="61" t="s">
        <v>220</v>
      </c>
      <c r="D37" s="260">
        <v>2.4</v>
      </c>
      <c r="E37" s="260">
        <v>2.4</v>
      </c>
      <c r="F37" s="260">
        <v>2.4</v>
      </c>
      <c r="G37" s="260">
        <v>2.4</v>
      </c>
      <c r="H37" s="67">
        <v>2.5</v>
      </c>
      <c r="I37" s="260">
        <v>2.4</v>
      </c>
      <c r="J37" s="260">
        <v>2.5</v>
      </c>
      <c r="K37" s="261">
        <v>-4</v>
      </c>
      <c r="L37" s="126">
        <v>1</v>
      </c>
      <c r="M37" s="259">
        <v>18096</v>
      </c>
      <c r="N37" s="259">
        <v>43430.400000000001</v>
      </c>
    </row>
    <row r="38" spans="1:14" ht="12.6" customHeight="1">
      <c r="A38" s="60"/>
      <c r="B38" s="46" t="s">
        <v>211</v>
      </c>
      <c r="C38" s="61" t="s">
        <v>212</v>
      </c>
      <c r="D38" s="67">
        <v>5.75</v>
      </c>
      <c r="E38" s="67">
        <v>5.75</v>
      </c>
      <c r="F38" s="67">
        <v>5.75</v>
      </c>
      <c r="G38" s="67">
        <v>5.75</v>
      </c>
      <c r="H38" s="67">
        <v>5.75</v>
      </c>
      <c r="I38" s="67">
        <v>5.75</v>
      </c>
      <c r="J38" s="67">
        <v>5.75</v>
      </c>
      <c r="K38" s="62">
        <v>0</v>
      </c>
      <c r="L38" s="68">
        <v>3</v>
      </c>
      <c r="M38" s="65">
        <v>118073</v>
      </c>
      <c r="N38" s="65">
        <v>678919.75</v>
      </c>
    </row>
    <row r="39" spans="1:14" ht="12.6" customHeight="1">
      <c r="A39" s="60"/>
      <c r="B39" s="174" t="s">
        <v>94</v>
      </c>
      <c r="C39" s="175"/>
      <c r="D39" s="176"/>
      <c r="E39" s="177"/>
      <c r="F39" s="177"/>
      <c r="G39" s="177"/>
      <c r="H39" s="177"/>
      <c r="I39" s="177"/>
      <c r="J39" s="177"/>
      <c r="K39" s="178"/>
      <c r="L39" s="69">
        <f>SUM(L32:L38)</f>
        <v>134</v>
      </c>
      <c r="M39" s="69">
        <f>SUM(M32:M38)</f>
        <v>11853449</v>
      </c>
      <c r="N39" s="69">
        <f>SUM(N32:N38)</f>
        <v>61623852.990000002</v>
      </c>
    </row>
    <row r="40" spans="1:14" ht="12.6" customHeight="1">
      <c r="A40" s="60"/>
      <c r="B40" s="171" t="s">
        <v>31</v>
      </c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3"/>
    </row>
    <row r="41" spans="1:14" ht="12.6" customHeight="1">
      <c r="A41" s="60"/>
      <c r="B41" s="46" t="s">
        <v>291</v>
      </c>
      <c r="C41" s="61" t="s">
        <v>292</v>
      </c>
      <c r="D41" s="94">
        <v>100.01</v>
      </c>
      <c r="E41" s="124">
        <v>100.01</v>
      </c>
      <c r="F41" s="124">
        <v>100</v>
      </c>
      <c r="G41" s="124">
        <v>100</v>
      </c>
      <c r="H41" s="124">
        <v>100</v>
      </c>
      <c r="I41" s="124">
        <v>100</v>
      </c>
      <c r="J41" s="124">
        <v>100</v>
      </c>
      <c r="K41" s="125">
        <v>0</v>
      </c>
      <c r="L41" s="126">
        <v>3</v>
      </c>
      <c r="M41" s="69">
        <v>1470</v>
      </c>
      <c r="N41" s="69">
        <v>147001.99</v>
      </c>
    </row>
    <row r="42" spans="1:14" ht="12.6" customHeight="1">
      <c r="A42" s="60"/>
      <c r="B42" s="46" t="s">
        <v>130</v>
      </c>
      <c r="C42" s="61" t="s">
        <v>129</v>
      </c>
      <c r="D42" s="94">
        <v>48</v>
      </c>
      <c r="E42" s="124">
        <v>48</v>
      </c>
      <c r="F42" s="124">
        <v>48</v>
      </c>
      <c r="G42" s="124">
        <v>48</v>
      </c>
      <c r="H42" s="124">
        <v>47.84</v>
      </c>
      <c r="I42" s="124">
        <v>48</v>
      </c>
      <c r="J42" s="124">
        <v>48</v>
      </c>
      <c r="K42" s="125">
        <v>0</v>
      </c>
      <c r="L42" s="126">
        <v>4</v>
      </c>
      <c r="M42" s="69">
        <v>21517</v>
      </c>
      <c r="N42" s="69">
        <v>1032816</v>
      </c>
    </row>
    <row r="43" spans="1:14" ht="12.6" customHeight="1">
      <c r="A43" s="60"/>
      <c r="B43" s="46" t="s">
        <v>235</v>
      </c>
      <c r="C43" s="61" t="s">
        <v>236</v>
      </c>
      <c r="D43" s="94">
        <v>9.25</v>
      </c>
      <c r="E43" s="124">
        <v>9.25</v>
      </c>
      <c r="F43" s="124">
        <v>9.23</v>
      </c>
      <c r="G43" s="124">
        <v>9.25</v>
      </c>
      <c r="H43" s="124">
        <v>9.24</v>
      </c>
      <c r="I43" s="124">
        <v>9.23</v>
      </c>
      <c r="J43" s="124">
        <v>9.24</v>
      </c>
      <c r="K43" s="125">
        <v>-0.11</v>
      </c>
      <c r="L43" s="126">
        <v>2</v>
      </c>
      <c r="M43" s="69">
        <v>60000</v>
      </c>
      <c r="N43" s="69">
        <v>554800</v>
      </c>
    </row>
    <row r="44" spans="1:14" ht="12.6" customHeight="1">
      <c r="A44" s="60"/>
      <c r="B44" s="46" t="s">
        <v>279</v>
      </c>
      <c r="C44" s="61" t="s">
        <v>280</v>
      </c>
      <c r="D44" s="94">
        <v>13.3</v>
      </c>
      <c r="E44" s="124">
        <v>13.3</v>
      </c>
      <c r="F44" s="124">
        <v>13.3</v>
      </c>
      <c r="G44" s="124">
        <v>13.3</v>
      </c>
      <c r="H44" s="124">
        <v>13.01</v>
      </c>
      <c r="I44" s="124">
        <v>13.3</v>
      </c>
      <c r="J44" s="124">
        <v>13.01</v>
      </c>
      <c r="K44" s="125">
        <v>2.23</v>
      </c>
      <c r="L44" s="126">
        <v>1</v>
      </c>
      <c r="M44" s="69">
        <v>25000</v>
      </c>
      <c r="N44" s="69">
        <v>332500</v>
      </c>
    </row>
    <row r="45" spans="1:14" ht="12.6" customHeight="1">
      <c r="A45" s="60"/>
      <c r="B45" s="174" t="s">
        <v>95</v>
      </c>
      <c r="C45" s="175"/>
      <c r="D45" s="188"/>
      <c r="E45" s="189"/>
      <c r="F45" s="189"/>
      <c r="G45" s="189"/>
      <c r="H45" s="189"/>
      <c r="I45" s="189"/>
      <c r="J45" s="189"/>
      <c r="K45" s="190"/>
      <c r="L45" s="68">
        <f>SUM(L41:L44)</f>
        <v>10</v>
      </c>
      <c r="M45" s="65">
        <f>SUM(M41:M44)</f>
        <v>107987</v>
      </c>
      <c r="N45" s="65">
        <f>SUM(N41:N44)</f>
        <v>2067117.99</v>
      </c>
    </row>
    <row r="46" spans="1:14" ht="12.6" customHeight="1">
      <c r="A46" s="60"/>
      <c r="B46" s="185" t="s">
        <v>88</v>
      </c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7"/>
    </row>
    <row r="47" spans="1:14" ht="12.6" customHeight="1">
      <c r="A47" s="60"/>
      <c r="B47" s="46" t="s">
        <v>233</v>
      </c>
      <c r="C47" s="61" t="s">
        <v>234</v>
      </c>
      <c r="D47" s="67">
        <v>4.7</v>
      </c>
      <c r="E47" s="67">
        <v>4.7</v>
      </c>
      <c r="F47" s="67">
        <v>4.7</v>
      </c>
      <c r="G47" s="67">
        <v>4.7</v>
      </c>
      <c r="H47" s="67">
        <v>4.7</v>
      </c>
      <c r="I47" s="67">
        <v>4.7</v>
      </c>
      <c r="J47" s="67">
        <v>4.7</v>
      </c>
      <c r="K47" s="62">
        <v>0</v>
      </c>
      <c r="L47" s="68">
        <v>5</v>
      </c>
      <c r="M47" s="65">
        <v>158000</v>
      </c>
      <c r="N47" s="65">
        <v>742600</v>
      </c>
    </row>
    <row r="48" spans="1:14" ht="12.6" customHeight="1">
      <c r="A48" s="60"/>
      <c r="B48" s="46" t="s">
        <v>90</v>
      </c>
      <c r="C48" s="61" t="s">
        <v>43</v>
      </c>
      <c r="D48" s="67">
        <v>0.4</v>
      </c>
      <c r="E48" s="67">
        <v>0.4</v>
      </c>
      <c r="F48" s="67">
        <v>0.4</v>
      </c>
      <c r="G48" s="67">
        <v>0.4</v>
      </c>
      <c r="H48" s="67">
        <v>0.36</v>
      </c>
      <c r="I48" s="67">
        <v>0.4</v>
      </c>
      <c r="J48" s="67">
        <v>0.36</v>
      </c>
      <c r="K48" s="62">
        <v>11.11</v>
      </c>
      <c r="L48" s="68">
        <v>3</v>
      </c>
      <c r="M48" s="65">
        <v>70000</v>
      </c>
      <c r="N48" s="65">
        <v>28000</v>
      </c>
    </row>
    <row r="49" spans="1:17" ht="12.6" customHeight="1">
      <c r="A49" s="60"/>
      <c r="B49" s="174" t="s">
        <v>242</v>
      </c>
      <c r="C49" s="175"/>
      <c r="D49" s="188"/>
      <c r="E49" s="189"/>
      <c r="F49" s="189"/>
      <c r="G49" s="189"/>
      <c r="H49" s="189"/>
      <c r="I49" s="189"/>
      <c r="J49" s="189"/>
      <c r="K49" s="190"/>
      <c r="L49" s="68">
        <f>SUM(L47:L48)</f>
        <v>8</v>
      </c>
      <c r="M49" s="65">
        <f>SUM(M47:M48)</f>
        <v>228000</v>
      </c>
      <c r="N49" s="65">
        <f>SUM(N47:N48)</f>
        <v>770600</v>
      </c>
    </row>
    <row r="50" spans="1:17" s="54" customFormat="1" ht="12.6" customHeight="1">
      <c r="B50" s="70" t="s">
        <v>32</v>
      </c>
      <c r="C50" s="179"/>
      <c r="D50" s="180"/>
      <c r="E50" s="180"/>
      <c r="F50" s="180"/>
      <c r="G50" s="180"/>
      <c r="H50" s="180"/>
      <c r="I50" s="180"/>
      <c r="J50" s="180"/>
      <c r="K50" s="181"/>
      <c r="L50" s="71">
        <f>L49+L45+L39+L30+L24+L20+L16</f>
        <v>664</v>
      </c>
      <c r="M50" s="71">
        <f>M49+M45+M39+M30+M24+M20+M16</f>
        <v>299986160</v>
      </c>
      <c r="N50" s="71">
        <f>N49+N45+N39+N30+N24+N20+N16</f>
        <v>615999848.10000002</v>
      </c>
      <c r="O50" s="60"/>
      <c r="P50" s="60"/>
      <c r="Q50" s="60"/>
    </row>
    <row r="51" spans="1:17" s="54" customFormat="1" ht="30" customHeight="1">
      <c r="A51" s="53"/>
      <c r="B51" s="182" t="s">
        <v>307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  <c r="O51" s="60"/>
      <c r="P51" s="60"/>
      <c r="Q51" s="60"/>
    </row>
    <row r="52" spans="1:17" s="54" customFormat="1" ht="48" customHeight="1">
      <c r="B52" s="55" t="s">
        <v>15</v>
      </c>
      <c r="C52" s="56" t="s">
        <v>20</v>
      </c>
      <c r="D52" s="56" t="s">
        <v>21</v>
      </c>
      <c r="E52" s="56" t="s">
        <v>22</v>
      </c>
      <c r="F52" s="56" t="s">
        <v>23</v>
      </c>
      <c r="G52" s="56" t="s">
        <v>24</v>
      </c>
      <c r="H52" s="56" t="s">
        <v>25</v>
      </c>
      <c r="I52" s="56" t="s">
        <v>19</v>
      </c>
      <c r="J52" s="56" t="s">
        <v>26</v>
      </c>
      <c r="K52" s="57" t="s">
        <v>27</v>
      </c>
      <c r="L52" s="58" t="s">
        <v>28</v>
      </c>
      <c r="M52" s="58" t="s">
        <v>18</v>
      </c>
      <c r="N52" s="59" t="s">
        <v>7</v>
      </c>
      <c r="O52" s="60"/>
      <c r="P52" s="60"/>
      <c r="Q52" s="60"/>
    </row>
    <row r="53" spans="1:17" ht="12.95" customHeight="1">
      <c r="A53" s="60"/>
      <c r="B53" s="168" t="s">
        <v>29</v>
      </c>
      <c r="C53" s="169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70"/>
    </row>
    <row r="54" spans="1:17" s="54" customFormat="1" ht="12.95" customHeight="1">
      <c r="B54" s="46" t="s">
        <v>201</v>
      </c>
      <c r="C54" s="61" t="s">
        <v>202</v>
      </c>
      <c r="D54" s="103">
        <v>0.21</v>
      </c>
      <c r="E54" s="103">
        <v>0.21</v>
      </c>
      <c r="F54" s="103">
        <v>0.21</v>
      </c>
      <c r="G54" s="103">
        <v>0.21</v>
      </c>
      <c r="H54" s="103">
        <v>0.2</v>
      </c>
      <c r="I54" s="103">
        <v>0.21</v>
      </c>
      <c r="J54" s="103">
        <v>0.2</v>
      </c>
      <c r="K54" s="108">
        <v>5</v>
      </c>
      <c r="L54" s="109">
        <v>1</v>
      </c>
      <c r="M54" s="110">
        <v>100000</v>
      </c>
      <c r="N54" s="110">
        <v>21000</v>
      </c>
      <c r="O54" s="60"/>
      <c r="P54" s="60"/>
      <c r="Q54" s="60"/>
    </row>
    <row r="55" spans="1:17" s="54" customFormat="1" ht="12.95" customHeight="1">
      <c r="B55" s="46" t="s">
        <v>179</v>
      </c>
      <c r="C55" s="61" t="s">
        <v>180</v>
      </c>
      <c r="D55" s="103">
        <v>0.11</v>
      </c>
      <c r="E55" s="260">
        <v>0.11</v>
      </c>
      <c r="F55" s="260">
        <v>0.11</v>
      </c>
      <c r="G55" s="260">
        <v>0.11</v>
      </c>
      <c r="H55" s="94">
        <v>0.11</v>
      </c>
      <c r="I55" s="260">
        <v>0.11</v>
      </c>
      <c r="J55" s="260">
        <v>0.11</v>
      </c>
      <c r="K55" s="261">
        <v>0</v>
      </c>
      <c r="L55" s="126">
        <v>14</v>
      </c>
      <c r="M55" s="259">
        <v>14936</v>
      </c>
      <c r="N55" s="259">
        <v>1642.96</v>
      </c>
      <c r="O55" s="60"/>
      <c r="P55" s="60"/>
      <c r="Q55" s="60"/>
    </row>
    <row r="56" spans="1:17" s="54" customFormat="1" ht="12.95" customHeight="1">
      <c r="B56" s="46" t="s">
        <v>229</v>
      </c>
      <c r="C56" s="61" t="s">
        <v>230</v>
      </c>
      <c r="D56" s="103">
        <v>0.63</v>
      </c>
      <c r="E56" s="103">
        <v>0.63</v>
      </c>
      <c r="F56" s="103">
        <v>0.63</v>
      </c>
      <c r="G56" s="103">
        <v>0.63</v>
      </c>
      <c r="H56" s="103">
        <v>0.6</v>
      </c>
      <c r="I56" s="103">
        <v>0.63</v>
      </c>
      <c r="J56" s="103">
        <v>0.63</v>
      </c>
      <c r="K56" s="108">
        <v>0</v>
      </c>
      <c r="L56" s="109">
        <v>6</v>
      </c>
      <c r="M56" s="110">
        <v>40000</v>
      </c>
      <c r="N56" s="110">
        <v>25200</v>
      </c>
      <c r="O56" s="60"/>
      <c r="P56" s="60"/>
      <c r="Q56" s="60"/>
    </row>
    <row r="57" spans="1:17" s="54" customFormat="1" ht="12.95" customHeight="1">
      <c r="B57" s="174" t="s">
        <v>92</v>
      </c>
      <c r="C57" s="175"/>
      <c r="D57" s="176"/>
      <c r="E57" s="177"/>
      <c r="F57" s="177"/>
      <c r="G57" s="177"/>
      <c r="H57" s="177"/>
      <c r="I57" s="177"/>
      <c r="J57" s="177"/>
      <c r="K57" s="178"/>
      <c r="L57" s="64">
        <f>SUM(L54:L56)</f>
        <v>21</v>
      </c>
      <c r="M57" s="64">
        <f>SUM(M54:M56)</f>
        <v>154936</v>
      </c>
      <c r="N57" s="65">
        <f>SUM(N54:N56)</f>
        <v>47842.96</v>
      </c>
      <c r="O57" s="60"/>
      <c r="P57" s="60"/>
      <c r="Q57" s="60"/>
    </row>
    <row r="58" spans="1:17" s="54" customFormat="1" ht="12.95" customHeight="1">
      <c r="B58" s="171" t="s">
        <v>86</v>
      </c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3"/>
      <c r="O58" s="60"/>
      <c r="P58" s="60"/>
      <c r="Q58" s="60"/>
    </row>
    <row r="59" spans="1:17" s="54" customFormat="1" ht="12.95" customHeight="1">
      <c r="B59" s="46" t="s">
        <v>33</v>
      </c>
      <c r="C59" s="72" t="s">
        <v>34</v>
      </c>
      <c r="D59" s="67">
        <v>2.02</v>
      </c>
      <c r="E59" s="67">
        <v>2.16</v>
      </c>
      <c r="F59" s="67">
        <v>2</v>
      </c>
      <c r="G59" s="67">
        <v>2.0699999999999998</v>
      </c>
      <c r="H59" s="67">
        <v>2.2000000000000002</v>
      </c>
      <c r="I59" s="67">
        <v>2.16</v>
      </c>
      <c r="J59" s="67">
        <v>2.2000000000000002</v>
      </c>
      <c r="K59" s="62">
        <v>-1.82</v>
      </c>
      <c r="L59" s="68">
        <v>24</v>
      </c>
      <c r="M59" s="65">
        <v>1717498</v>
      </c>
      <c r="N59" s="65">
        <v>3552110.84</v>
      </c>
      <c r="O59" s="60"/>
      <c r="P59" s="60"/>
      <c r="Q59" s="60"/>
    </row>
    <row r="60" spans="1:17" ht="12.95" customHeight="1">
      <c r="A60" s="60"/>
      <c r="B60" s="174" t="s">
        <v>93</v>
      </c>
      <c r="C60" s="175"/>
      <c r="D60" s="176"/>
      <c r="E60" s="177"/>
      <c r="F60" s="177"/>
      <c r="G60" s="177"/>
      <c r="H60" s="177"/>
      <c r="I60" s="177"/>
      <c r="J60" s="177"/>
      <c r="K60" s="178"/>
      <c r="L60" s="69">
        <f>SUM(L59)</f>
        <v>24</v>
      </c>
      <c r="M60" s="69">
        <f>SUM(M59)</f>
        <v>1717498</v>
      </c>
      <c r="N60" s="69">
        <f>SUM(N59)</f>
        <v>3552110.84</v>
      </c>
    </row>
    <row r="61" spans="1:17" ht="12.95" customHeight="1">
      <c r="A61" s="60"/>
      <c r="B61" s="171" t="s">
        <v>87</v>
      </c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3"/>
    </row>
    <row r="62" spans="1:17" s="54" customFormat="1" ht="12.95" customHeight="1">
      <c r="B62" s="46" t="s">
        <v>35</v>
      </c>
      <c r="C62" s="61" t="s">
        <v>36</v>
      </c>
      <c r="D62" s="67">
        <v>3</v>
      </c>
      <c r="E62" s="67">
        <v>3</v>
      </c>
      <c r="F62" s="67">
        <v>3</v>
      </c>
      <c r="G62" s="67">
        <v>3</v>
      </c>
      <c r="H62" s="67">
        <v>3</v>
      </c>
      <c r="I62" s="67">
        <v>3</v>
      </c>
      <c r="J62" s="67">
        <v>3</v>
      </c>
      <c r="K62" s="62">
        <v>0</v>
      </c>
      <c r="L62" s="68">
        <v>4</v>
      </c>
      <c r="M62" s="65">
        <v>70000</v>
      </c>
      <c r="N62" s="65">
        <v>210000</v>
      </c>
      <c r="O62" s="60"/>
      <c r="P62" s="60"/>
      <c r="Q62" s="60"/>
    </row>
    <row r="63" spans="1:17" ht="12.95" customHeight="1">
      <c r="A63" s="60"/>
      <c r="B63" s="174" t="s">
        <v>94</v>
      </c>
      <c r="C63" s="175"/>
      <c r="D63" s="176"/>
      <c r="E63" s="177"/>
      <c r="F63" s="177"/>
      <c r="G63" s="177"/>
      <c r="H63" s="177"/>
      <c r="I63" s="177"/>
      <c r="J63" s="177"/>
      <c r="K63" s="178"/>
      <c r="L63" s="69">
        <f>SUM(L62:L62)</f>
        <v>4</v>
      </c>
      <c r="M63" s="69">
        <f>SUM(M62:M62)</f>
        <v>70000</v>
      </c>
      <c r="N63" s="69">
        <f>SUM(N62:N62)</f>
        <v>210000</v>
      </c>
    </row>
    <row r="64" spans="1:17" ht="12.95" customHeight="1">
      <c r="A64" s="60"/>
      <c r="B64" s="171" t="s">
        <v>31</v>
      </c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3"/>
    </row>
    <row r="65" spans="1:17" ht="12.95" customHeight="1">
      <c r="A65" s="60"/>
      <c r="B65" s="46" t="s">
        <v>162</v>
      </c>
      <c r="C65" s="61" t="s">
        <v>163</v>
      </c>
      <c r="D65" s="94">
        <v>33</v>
      </c>
      <c r="E65" s="94">
        <v>33</v>
      </c>
      <c r="F65" s="94">
        <v>33</v>
      </c>
      <c r="G65" s="94">
        <v>33</v>
      </c>
      <c r="H65" s="94">
        <v>34.590000000000003</v>
      </c>
      <c r="I65" s="94">
        <v>33</v>
      </c>
      <c r="J65" s="94">
        <v>34.5</v>
      </c>
      <c r="K65" s="95">
        <v>-4.3499999999999996</v>
      </c>
      <c r="L65" s="96">
        <v>3</v>
      </c>
      <c r="M65" s="97">
        <v>45500</v>
      </c>
      <c r="N65" s="97">
        <v>1501500</v>
      </c>
    </row>
    <row r="66" spans="1:17" ht="12.95" customHeight="1">
      <c r="A66" s="60"/>
      <c r="B66" s="174" t="s">
        <v>95</v>
      </c>
      <c r="C66" s="175"/>
      <c r="D66" s="176"/>
      <c r="E66" s="177"/>
      <c r="F66" s="177"/>
      <c r="G66" s="177"/>
      <c r="H66" s="177"/>
      <c r="I66" s="177"/>
      <c r="J66" s="177"/>
      <c r="K66" s="178"/>
      <c r="L66" s="69">
        <f>SUM(L65)</f>
        <v>3</v>
      </c>
      <c r="M66" s="69">
        <f>SUM(M65)</f>
        <v>45500</v>
      </c>
      <c r="N66" s="69">
        <f>SUM(N65)</f>
        <v>1501500</v>
      </c>
    </row>
    <row r="67" spans="1:17" s="54" customFormat="1" ht="12.95" customHeight="1">
      <c r="B67" s="70" t="s">
        <v>150</v>
      </c>
      <c r="C67" s="179"/>
      <c r="D67" s="180"/>
      <c r="E67" s="180"/>
      <c r="F67" s="180"/>
      <c r="G67" s="180"/>
      <c r="H67" s="180"/>
      <c r="I67" s="180"/>
      <c r="J67" s="180"/>
      <c r="K67" s="181"/>
      <c r="L67" s="71">
        <f>L63+L57+L66+L60</f>
        <v>52</v>
      </c>
      <c r="M67" s="71">
        <f t="shared" ref="M67:N67" si="0">M63+M57+M66+M60</f>
        <v>1987934</v>
      </c>
      <c r="N67" s="71">
        <f t="shared" si="0"/>
        <v>5311453.8</v>
      </c>
      <c r="O67" s="60"/>
      <c r="P67" s="60"/>
      <c r="Q67" s="60"/>
    </row>
    <row r="68" spans="1:17" s="54" customFormat="1" ht="30" customHeight="1">
      <c r="A68" s="53"/>
      <c r="B68" s="182" t="s">
        <v>308</v>
      </c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4"/>
      <c r="O68" s="60"/>
      <c r="P68" s="60"/>
      <c r="Q68" s="60"/>
    </row>
    <row r="69" spans="1:17" s="54" customFormat="1" ht="48" customHeight="1">
      <c r="B69" s="55" t="s">
        <v>15</v>
      </c>
      <c r="C69" s="56" t="s">
        <v>20</v>
      </c>
      <c r="D69" s="56" t="s">
        <v>21</v>
      </c>
      <c r="E69" s="56" t="s">
        <v>22</v>
      </c>
      <c r="F69" s="56" t="s">
        <v>23</v>
      </c>
      <c r="G69" s="56" t="s">
        <v>24</v>
      </c>
      <c r="H69" s="56" t="s">
        <v>25</v>
      </c>
      <c r="I69" s="56" t="s">
        <v>19</v>
      </c>
      <c r="J69" s="56" t="s">
        <v>26</v>
      </c>
      <c r="K69" s="57" t="s">
        <v>27</v>
      </c>
      <c r="L69" s="58" t="s">
        <v>28</v>
      </c>
      <c r="M69" s="58" t="s">
        <v>18</v>
      </c>
      <c r="N69" s="59" t="s">
        <v>7</v>
      </c>
      <c r="O69" s="60"/>
      <c r="P69" s="60"/>
      <c r="Q69" s="60"/>
    </row>
    <row r="70" spans="1:17" ht="12.95" customHeight="1">
      <c r="A70" s="60"/>
      <c r="B70" s="171" t="s">
        <v>29</v>
      </c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3"/>
    </row>
    <row r="71" spans="1:17" ht="12.95" customHeight="1">
      <c r="A71" s="60"/>
      <c r="B71" s="46" t="s">
        <v>183</v>
      </c>
      <c r="C71" s="61" t="s">
        <v>184</v>
      </c>
      <c r="D71" s="94">
        <v>0.15</v>
      </c>
      <c r="E71" s="67">
        <v>0.15</v>
      </c>
      <c r="F71" s="67">
        <v>0.15</v>
      </c>
      <c r="G71" s="67">
        <v>0.15</v>
      </c>
      <c r="H71" s="67">
        <v>0.15</v>
      </c>
      <c r="I71" s="67">
        <v>0.15</v>
      </c>
      <c r="J71" s="67">
        <v>0.15</v>
      </c>
      <c r="K71" s="62">
        <v>0</v>
      </c>
      <c r="L71" s="68">
        <v>23</v>
      </c>
      <c r="M71" s="65">
        <v>136800155</v>
      </c>
      <c r="N71" s="65">
        <v>20520023.25</v>
      </c>
    </row>
    <row r="72" spans="1:17" ht="12.95" customHeight="1">
      <c r="A72" s="60"/>
      <c r="B72" s="174" t="s">
        <v>92</v>
      </c>
      <c r="C72" s="175"/>
      <c r="D72" s="176"/>
      <c r="E72" s="177"/>
      <c r="F72" s="177"/>
      <c r="G72" s="177"/>
      <c r="H72" s="177"/>
      <c r="I72" s="177"/>
      <c r="J72" s="177"/>
      <c r="K72" s="178"/>
      <c r="L72" s="69">
        <f>SUM(L71:L71)</f>
        <v>23</v>
      </c>
      <c r="M72" s="69">
        <f>SUM(M71:M71)</f>
        <v>136800155</v>
      </c>
      <c r="N72" s="69">
        <f>SUM(N71:N71)</f>
        <v>20520023.25</v>
      </c>
    </row>
    <row r="73" spans="1:17" ht="12.95" customHeight="1">
      <c r="A73" s="60"/>
      <c r="B73" s="171" t="s">
        <v>86</v>
      </c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3"/>
    </row>
    <row r="74" spans="1:17" ht="12.95" customHeight="1">
      <c r="A74" s="60"/>
      <c r="B74" s="46" t="s">
        <v>89</v>
      </c>
      <c r="C74" s="61" t="s">
        <v>42</v>
      </c>
      <c r="D74" s="67">
        <v>1.81</v>
      </c>
      <c r="E74" s="67">
        <v>1.81</v>
      </c>
      <c r="F74" s="67">
        <v>1.81</v>
      </c>
      <c r="G74" s="67">
        <v>1.81</v>
      </c>
      <c r="H74" s="67">
        <v>1.82</v>
      </c>
      <c r="I74" s="67">
        <v>1.81</v>
      </c>
      <c r="J74" s="67">
        <v>1.81</v>
      </c>
      <c r="K74" s="62">
        <v>0</v>
      </c>
      <c r="L74" s="68">
        <v>1</v>
      </c>
      <c r="M74" s="65">
        <v>1500</v>
      </c>
      <c r="N74" s="65">
        <v>2715</v>
      </c>
    </row>
    <row r="75" spans="1:17" ht="12.95" customHeight="1">
      <c r="A75" s="60"/>
      <c r="B75" s="174" t="s">
        <v>93</v>
      </c>
      <c r="C75" s="175"/>
      <c r="D75" s="176"/>
      <c r="E75" s="177"/>
      <c r="F75" s="177"/>
      <c r="G75" s="177"/>
      <c r="H75" s="177"/>
      <c r="I75" s="177"/>
      <c r="J75" s="177"/>
      <c r="K75" s="178"/>
      <c r="L75" s="69">
        <f>SUM(L74)</f>
        <v>1</v>
      </c>
      <c r="M75" s="69">
        <f>SUM(M74)</f>
        <v>1500</v>
      </c>
      <c r="N75" s="69">
        <f>SUM(N74)</f>
        <v>2715</v>
      </c>
    </row>
    <row r="76" spans="1:17" ht="12.95" customHeight="1">
      <c r="A76" s="60"/>
      <c r="B76" s="171" t="s">
        <v>87</v>
      </c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3"/>
    </row>
    <row r="77" spans="1:17" ht="12.95" customHeight="1">
      <c r="A77" s="60"/>
      <c r="B77" s="90" t="s">
        <v>119</v>
      </c>
      <c r="C77" s="89" t="s">
        <v>120</v>
      </c>
      <c r="D77" s="67">
        <v>2.15</v>
      </c>
      <c r="E77" s="94">
        <v>2.1800000000000002</v>
      </c>
      <c r="F77" s="94">
        <v>2.13</v>
      </c>
      <c r="G77" s="94">
        <v>2.16</v>
      </c>
      <c r="H77" s="94">
        <v>2.15</v>
      </c>
      <c r="I77" s="94">
        <v>2.1800000000000002</v>
      </c>
      <c r="J77" s="94">
        <v>2.15</v>
      </c>
      <c r="K77" s="95">
        <v>1.4</v>
      </c>
      <c r="L77" s="96">
        <v>12</v>
      </c>
      <c r="M77" s="97">
        <v>338997</v>
      </c>
      <c r="N77" s="97">
        <v>730993.55</v>
      </c>
    </row>
    <row r="78" spans="1:17" ht="12.95" customHeight="1">
      <c r="A78" s="60"/>
      <c r="B78" s="90" t="s">
        <v>117</v>
      </c>
      <c r="C78" s="89" t="s">
        <v>118</v>
      </c>
      <c r="D78" s="124">
        <v>0.96</v>
      </c>
      <c r="E78" s="94">
        <v>0.96</v>
      </c>
      <c r="F78" s="94">
        <v>0.95</v>
      </c>
      <c r="G78" s="94">
        <v>0.96</v>
      </c>
      <c r="H78" s="94">
        <v>0.92</v>
      </c>
      <c r="I78" s="94">
        <v>0.96</v>
      </c>
      <c r="J78" s="94">
        <v>0.92</v>
      </c>
      <c r="K78" s="95">
        <v>4.3499999999999996</v>
      </c>
      <c r="L78" s="96">
        <v>3</v>
      </c>
      <c r="M78" s="97">
        <v>240000</v>
      </c>
      <c r="N78" s="97">
        <v>229900</v>
      </c>
    </row>
    <row r="79" spans="1:17" ht="12.95" customHeight="1">
      <c r="A79" s="60"/>
      <c r="B79" s="90" t="s">
        <v>281</v>
      </c>
      <c r="C79" s="89" t="s">
        <v>282</v>
      </c>
      <c r="D79" s="124">
        <v>2.04</v>
      </c>
      <c r="E79" s="124">
        <v>2.04</v>
      </c>
      <c r="F79" s="124">
        <v>2</v>
      </c>
      <c r="G79" s="124">
        <v>2</v>
      </c>
      <c r="H79" s="124">
        <v>2.04</v>
      </c>
      <c r="I79" s="124">
        <v>2</v>
      </c>
      <c r="J79" s="124">
        <v>2.04</v>
      </c>
      <c r="K79" s="125">
        <v>-1.96</v>
      </c>
      <c r="L79" s="126">
        <v>8</v>
      </c>
      <c r="M79" s="69">
        <v>2004476</v>
      </c>
      <c r="N79" s="69">
        <v>4012460.32</v>
      </c>
    </row>
    <row r="80" spans="1:17" ht="12.95" customHeight="1">
      <c r="A80" s="60"/>
      <c r="B80" s="90" t="s">
        <v>38</v>
      </c>
      <c r="C80" s="89" t="s">
        <v>39</v>
      </c>
      <c r="D80" s="124">
        <v>1.43</v>
      </c>
      <c r="E80" s="94">
        <v>1.45</v>
      </c>
      <c r="F80" s="94">
        <v>1.42</v>
      </c>
      <c r="G80" s="94">
        <v>1.44</v>
      </c>
      <c r="H80" s="94">
        <v>1.43</v>
      </c>
      <c r="I80" s="94">
        <v>1.44</v>
      </c>
      <c r="J80" s="94">
        <v>1.43</v>
      </c>
      <c r="K80" s="95">
        <v>0.7</v>
      </c>
      <c r="L80" s="96">
        <v>28</v>
      </c>
      <c r="M80" s="97">
        <v>9748802</v>
      </c>
      <c r="N80" s="97">
        <v>14019326.859999999</v>
      </c>
    </row>
    <row r="81" spans="1:17" ht="12.95" customHeight="1">
      <c r="A81" s="60"/>
      <c r="B81" s="174" t="s">
        <v>94</v>
      </c>
      <c r="C81" s="175"/>
      <c r="D81" s="176"/>
      <c r="E81" s="177"/>
      <c r="F81" s="177"/>
      <c r="G81" s="177"/>
      <c r="H81" s="177"/>
      <c r="I81" s="177"/>
      <c r="J81" s="177"/>
      <c r="K81" s="178"/>
      <c r="L81" s="69">
        <f>SUM(L77:L80)</f>
        <v>51</v>
      </c>
      <c r="M81" s="69">
        <f>SUM(M77:M80)</f>
        <v>12332275</v>
      </c>
      <c r="N81" s="69">
        <f>SUM(N77:N80)</f>
        <v>18992680.73</v>
      </c>
    </row>
    <row r="82" spans="1:17" ht="12.95" customHeight="1">
      <c r="A82" s="60"/>
      <c r="B82" s="171" t="s">
        <v>31</v>
      </c>
      <c r="C82" s="172"/>
      <c r="D82" s="172"/>
      <c r="E82" s="172"/>
      <c r="F82" s="172"/>
      <c r="G82" s="172"/>
      <c r="H82" s="172"/>
      <c r="I82" s="172"/>
      <c r="J82" s="172"/>
      <c r="K82" s="172"/>
      <c r="L82" s="172"/>
      <c r="M82" s="172"/>
      <c r="N82" s="173"/>
    </row>
    <row r="83" spans="1:17" ht="12.95" customHeight="1">
      <c r="A83" s="60"/>
      <c r="B83" s="90" t="s">
        <v>273</v>
      </c>
      <c r="C83" s="89" t="s">
        <v>274</v>
      </c>
      <c r="D83" s="67">
        <v>24</v>
      </c>
      <c r="E83" s="94">
        <v>24</v>
      </c>
      <c r="F83" s="94">
        <v>24</v>
      </c>
      <c r="G83" s="94">
        <v>24</v>
      </c>
      <c r="H83" s="94">
        <v>24</v>
      </c>
      <c r="I83" s="94">
        <v>24</v>
      </c>
      <c r="J83" s="94">
        <v>24</v>
      </c>
      <c r="K83" s="95">
        <v>0</v>
      </c>
      <c r="L83" s="96">
        <v>1</v>
      </c>
      <c r="M83" s="97">
        <v>981</v>
      </c>
      <c r="N83" s="97">
        <v>23544</v>
      </c>
    </row>
    <row r="84" spans="1:17" ht="12.95" customHeight="1">
      <c r="A84" s="60"/>
      <c r="B84" s="174" t="s">
        <v>95</v>
      </c>
      <c r="C84" s="175"/>
      <c r="D84" s="176"/>
      <c r="E84" s="177"/>
      <c r="F84" s="177"/>
      <c r="G84" s="177"/>
      <c r="H84" s="177"/>
      <c r="I84" s="177"/>
      <c r="J84" s="177"/>
      <c r="K84" s="178"/>
      <c r="L84" s="69">
        <f>SUM(L83)</f>
        <v>1</v>
      </c>
      <c r="M84" s="69">
        <f>SUM(M83)</f>
        <v>981</v>
      </c>
      <c r="N84" s="69">
        <f>SUM(N83)</f>
        <v>23544</v>
      </c>
    </row>
    <row r="85" spans="1:17" ht="12.95" customHeight="1">
      <c r="A85" s="60"/>
      <c r="B85" s="185" t="s">
        <v>88</v>
      </c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6"/>
      <c r="N85" s="187"/>
    </row>
    <row r="86" spans="1:17" ht="12.95" customHeight="1">
      <c r="A86" s="60"/>
      <c r="B86" s="46" t="s">
        <v>249</v>
      </c>
      <c r="C86" s="61" t="s">
        <v>250</v>
      </c>
      <c r="D86" s="73">
        <v>5.15</v>
      </c>
      <c r="E86" s="73">
        <v>5.15</v>
      </c>
      <c r="F86" s="73">
        <v>5</v>
      </c>
      <c r="G86" s="73">
        <v>5.04</v>
      </c>
      <c r="H86" s="73">
        <v>5.17</v>
      </c>
      <c r="I86" s="67">
        <v>5.05</v>
      </c>
      <c r="J86" s="67">
        <v>5.15</v>
      </c>
      <c r="K86" s="62">
        <v>-1.94</v>
      </c>
      <c r="L86" s="68">
        <v>27</v>
      </c>
      <c r="M86" s="65">
        <v>4863859</v>
      </c>
      <c r="N86" s="65">
        <v>24503659.300000001</v>
      </c>
    </row>
    <row r="87" spans="1:17" ht="12.95" customHeight="1">
      <c r="A87" s="60"/>
      <c r="B87" s="174" t="s">
        <v>242</v>
      </c>
      <c r="C87" s="175"/>
      <c r="D87" s="188"/>
      <c r="E87" s="189"/>
      <c r="F87" s="189"/>
      <c r="G87" s="189"/>
      <c r="H87" s="189"/>
      <c r="I87" s="189"/>
      <c r="J87" s="189"/>
      <c r="K87" s="190"/>
      <c r="L87" s="68">
        <f>SUM(L86:L86)</f>
        <v>27</v>
      </c>
      <c r="M87" s="65">
        <f>SUM(M86:M86)</f>
        <v>4863859</v>
      </c>
      <c r="N87" s="65">
        <f>SUM(N86:N86)</f>
        <v>24503659.300000001</v>
      </c>
    </row>
    <row r="88" spans="1:17" s="54" customFormat="1" ht="12.95" customHeight="1">
      <c r="B88" s="70" t="s">
        <v>72</v>
      </c>
      <c r="C88" s="179"/>
      <c r="D88" s="180"/>
      <c r="E88" s="180"/>
      <c r="F88" s="180"/>
      <c r="G88" s="180"/>
      <c r="H88" s="180"/>
      <c r="I88" s="180"/>
      <c r="J88" s="180"/>
      <c r="K88" s="181"/>
      <c r="L88" s="71">
        <f>L86+L84+L81+L72+L75</f>
        <v>103</v>
      </c>
      <c r="M88" s="71">
        <f>M86+M84+M81+M72+M75</f>
        <v>153998770</v>
      </c>
      <c r="N88" s="71">
        <f>N86+N84+N81+N72+N75</f>
        <v>64042622.280000001</v>
      </c>
      <c r="O88" s="60"/>
      <c r="P88" s="60"/>
      <c r="Q88" s="60"/>
    </row>
    <row r="89" spans="1:17" s="54" customFormat="1" ht="12.95" customHeight="1">
      <c r="B89" s="70" t="s">
        <v>40</v>
      </c>
      <c r="C89" s="179"/>
      <c r="D89" s="180"/>
      <c r="E89" s="180"/>
      <c r="F89" s="180"/>
      <c r="G89" s="180"/>
      <c r="H89" s="180"/>
      <c r="I89" s="180"/>
      <c r="J89" s="180"/>
      <c r="K89" s="181"/>
      <c r="L89" s="71">
        <f>L88+L67+L50</f>
        <v>819</v>
      </c>
      <c r="M89" s="71">
        <f>M88+M67+M50</f>
        <v>455972864</v>
      </c>
      <c r="N89" s="71">
        <f>N88+N67+N50</f>
        <v>685353924.18000007</v>
      </c>
      <c r="O89" s="60"/>
      <c r="P89" s="60"/>
      <c r="Q89" s="60"/>
    </row>
    <row r="90" spans="1:17" ht="12.95" customHeight="1">
      <c r="A90" s="60"/>
      <c r="N90" s="77"/>
    </row>
    <row r="91" spans="1:17" s="54" customFormat="1" ht="18.75" customHeight="1">
      <c r="B91" s="60"/>
      <c r="C91" s="74"/>
      <c r="D91" s="60"/>
      <c r="E91" s="60"/>
      <c r="F91" s="60"/>
      <c r="G91" s="60"/>
      <c r="H91" s="60"/>
      <c r="I91" s="60"/>
      <c r="J91" s="75"/>
      <c r="K91" s="76"/>
      <c r="L91" s="77"/>
      <c r="M91" s="77"/>
      <c r="N91" s="78"/>
      <c r="O91" s="60"/>
      <c r="P91" s="60"/>
      <c r="Q91" s="60"/>
    </row>
    <row r="92" spans="1:17" s="54" customFormat="1" ht="18.75" customHeight="1">
      <c r="B92" s="60"/>
      <c r="C92" s="74"/>
      <c r="D92" s="60"/>
      <c r="E92" s="60"/>
      <c r="F92" s="60"/>
      <c r="G92" s="60"/>
      <c r="H92" s="60"/>
      <c r="I92" s="60"/>
      <c r="J92" s="75"/>
      <c r="K92" s="76"/>
      <c r="L92" s="77"/>
      <c r="M92" s="77"/>
      <c r="N92" s="78"/>
      <c r="O92" s="60"/>
      <c r="P92" s="60"/>
      <c r="Q92" s="60"/>
    </row>
    <row r="93" spans="1:17" ht="12.95" customHeight="1">
      <c r="A93" s="60"/>
    </row>
  </sheetData>
  <mergeCells count="55">
    <mergeCell ref="B73:N73"/>
    <mergeCell ref="B75:C75"/>
    <mergeCell ref="D75:K75"/>
    <mergeCell ref="B64:N64"/>
    <mergeCell ref="B66:C66"/>
    <mergeCell ref="D66:K66"/>
    <mergeCell ref="B72:C72"/>
    <mergeCell ref="D72:K72"/>
    <mergeCell ref="B70:N70"/>
    <mergeCell ref="B31:N31"/>
    <mergeCell ref="C67:K67"/>
    <mergeCell ref="B63:C63"/>
    <mergeCell ref="D63:K63"/>
    <mergeCell ref="C89:K89"/>
    <mergeCell ref="B68:N68"/>
    <mergeCell ref="C88:K88"/>
    <mergeCell ref="B76:N76"/>
    <mergeCell ref="B81:C81"/>
    <mergeCell ref="D81:K81"/>
    <mergeCell ref="B85:N85"/>
    <mergeCell ref="B87:C87"/>
    <mergeCell ref="D87:K87"/>
    <mergeCell ref="B82:N82"/>
    <mergeCell ref="B84:C84"/>
    <mergeCell ref="D84:K84"/>
    <mergeCell ref="B20:C20"/>
    <mergeCell ref="D20:K20"/>
    <mergeCell ref="B25:N25"/>
    <mergeCell ref="B30:C30"/>
    <mergeCell ref="D30:K30"/>
    <mergeCell ref="B24:C24"/>
    <mergeCell ref="D24:K24"/>
    <mergeCell ref="B21:N21"/>
    <mergeCell ref="B1:N1"/>
    <mergeCell ref="B3:N3"/>
    <mergeCell ref="B16:C16"/>
    <mergeCell ref="D16:K16"/>
    <mergeCell ref="B17:N17"/>
    <mergeCell ref="B46:N46"/>
    <mergeCell ref="B49:C49"/>
    <mergeCell ref="D49:K49"/>
    <mergeCell ref="D39:K39"/>
    <mergeCell ref="B39:C39"/>
    <mergeCell ref="B40:N40"/>
    <mergeCell ref="D45:K45"/>
    <mergeCell ref="B45:C45"/>
    <mergeCell ref="B53:N53"/>
    <mergeCell ref="B61:N61"/>
    <mergeCell ref="B57:C57"/>
    <mergeCell ref="D57:K57"/>
    <mergeCell ref="C50:K50"/>
    <mergeCell ref="B51:N51"/>
    <mergeCell ref="B58:N58"/>
    <mergeCell ref="B60:C60"/>
    <mergeCell ref="D60:K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topLeftCell="A28" zoomScale="136" zoomScaleNormal="136" workbookViewId="0">
      <selection activeCell="D11" sqref="D11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21.75" customHeight="1">
      <c r="A1" s="165" t="s">
        <v>305</v>
      </c>
      <c r="B1" s="165"/>
      <c r="C1" s="165"/>
      <c r="D1" s="165"/>
    </row>
    <row r="2" spans="1:4" ht="19.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197" t="s">
        <v>29</v>
      </c>
      <c r="B3" s="198"/>
      <c r="C3" s="198"/>
      <c r="D3" s="199"/>
    </row>
    <row r="4" spans="1:4" ht="12.95" customHeight="1">
      <c r="A4" s="46" t="s">
        <v>160</v>
      </c>
      <c r="B4" s="61" t="s">
        <v>161</v>
      </c>
      <c r="C4" s="47">
        <v>1.2</v>
      </c>
      <c r="D4" s="103">
        <v>1.2</v>
      </c>
    </row>
    <row r="5" spans="1:4" ht="12.95" customHeight="1">
      <c r="A5" s="46" t="s">
        <v>217</v>
      </c>
      <c r="B5" s="61" t="s">
        <v>218</v>
      </c>
      <c r="C5" s="47">
        <v>0.28000000000000003</v>
      </c>
      <c r="D5" s="47">
        <v>0.28000000000000003</v>
      </c>
    </row>
    <row r="6" spans="1:4" ht="12.95" customHeight="1">
      <c r="A6" s="46" t="s">
        <v>215</v>
      </c>
      <c r="B6" s="61" t="s">
        <v>216</v>
      </c>
      <c r="C6" s="47">
        <v>0.78</v>
      </c>
      <c r="D6" s="47">
        <v>0.78</v>
      </c>
    </row>
    <row r="7" spans="1:4" ht="12.95" customHeight="1">
      <c r="A7" s="46" t="s">
        <v>203</v>
      </c>
      <c r="B7" s="61" t="s">
        <v>204</v>
      </c>
      <c r="C7" s="47">
        <v>2.2000000000000002</v>
      </c>
      <c r="D7" s="47">
        <v>2.2000000000000002</v>
      </c>
    </row>
    <row r="8" spans="1:4" ht="12.95" customHeight="1">
      <c r="A8" s="197" t="s">
        <v>97</v>
      </c>
      <c r="B8" s="198"/>
      <c r="C8" s="198"/>
      <c r="D8" s="199"/>
    </row>
    <row r="9" spans="1:4" ht="12.95" customHeight="1">
      <c r="A9" s="46" t="s">
        <v>152</v>
      </c>
      <c r="B9" s="61" t="s">
        <v>151</v>
      </c>
      <c r="C9" s="67">
        <v>0.81</v>
      </c>
      <c r="D9" s="67">
        <v>0.81</v>
      </c>
    </row>
    <row r="10" spans="1:4" ht="12.95" customHeight="1">
      <c r="A10" s="194" t="s">
        <v>86</v>
      </c>
      <c r="B10" s="195"/>
      <c r="C10" s="195"/>
      <c r="D10" s="196"/>
    </row>
    <row r="11" spans="1:4" ht="12.95" customHeight="1">
      <c r="A11" s="46" t="s">
        <v>221</v>
      </c>
      <c r="B11" s="61" t="s">
        <v>222</v>
      </c>
      <c r="C11" s="67">
        <v>4.29</v>
      </c>
      <c r="D11" s="67">
        <v>4.5999999999999996</v>
      </c>
    </row>
    <row r="12" spans="1:4" ht="12.95" customHeight="1">
      <c r="A12" s="46" t="s">
        <v>231</v>
      </c>
      <c r="B12" s="61" t="s">
        <v>232</v>
      </c>
      <c r="C12" s="67">
        <v>0.75</v>
      </c>
      <c r="D12" s="67">
        <v>0.75</v>
      </c>
    </row>
    <row r="13" spans="1:4" ht="12.95" customHeight="1">
      <c r="A13" s="194" t="s">
        <v>87</v>
      </c>
      <c r="B13" s="195"/>
      <c r="C13" s="195"/>
      <c r="D13" s="196"/>
    </row>
    <row r="14" spans="1:4" ht="12.95" customHeight="1">
      <c r="A14" s="46" t="s">
        <v>195</v>
      </c>
      <c r="B14" s="61" t="s">
        <v>155</v>
      </c>
      <c r="C14" s="67">
        <v>2.37</v>
      </c>
      <c r="D14" s="67">
        <v>2.35</v>
      </c>
    </row>
    <row r="15" spans="1:4" ht="12.95" customHeight="1">
      <c r="A15" s="46" t="s">
        <v>100</v>
      </c>
      <c r="B15" s="61" t="s">
        <v>101</v>
      </c>
      <c r="C15" s="67">
        <v>5.5</v>
      </c>
      <c r="D15" s="67">
        <v>5.5</v>
      </c>
    </row>
    <row r="16" spans="1:4" ht="12.95" customHeight="1">
      <c r="A16" s="46" t="s">
        <v>139</v>
      </c>
      <c r="B16" s="61" t="s">
        <v>140</v>
      </c>
      <c r="C16" s="67">
        <v>1.89</v>
      </c>
      <c r="D16" s="67">
        <v>1.85</v>
      </c>
    </row>
    <row r="17" spans="1:4" ht="12.95" customHeight="1">
      <c r="A17" s="194" t="s">
        <v>31</v>
      </c>
      <c r="B17" s="195"/>
      <c r="C17" s="195"/>
      <c r="D17" s="196"/>
    </row>
    <row r="18" spans="1:4" ht="12.95" customHeight="1">
      <c r="A18" s="46" t="s">
        <v>104</v>
      </c>
      <c r="B18" s="61" t="s">
        <v>105</v>
      </c>
      <c r="C18" s="67">
        <v>23.6</v>
      </c>
      <c r="D18" s="94">
        <v>23.6</v>
      </c>
    </row>
    <row r="19" spans="1:4" ht="12.95" customHeight="1">
      <c r="A19" s="46" t="s">
        <v>171</v>
      </c>
      <c r="B19" s="61" t="s">
        <v>172</v>
      </c>
      <c r="C19" s="67">
        <v>11.8</v>
      </c>
      <c r="D19" s="67">
        <v>11.8</v>
      </c>
    </row>
    <row r="20" spans="1:4" ht="12.95" customHeight="1">
      <c r="A20" s="46" t="s">
        <v>124</v>
      </c>
      <c r="B20" s="61" t="s">
        <v>123</v>
      </c>
      <c r="C20" s="67">
        <v>9.4</v>
      </c>
      <c r="D20" s="67">
        <v>9.4</v>
      </c>
    </row>
    <row r="21" spans="1:4" ht="12.95" customHeight="1">
      <c r="A21" s="197" t="s">
        <v>88</v>
      </c>
      <c r="B21" s="198"/>
      <c r="C21" s="198"/>
      <c r="D21" s="199"/>
    </row>
    <row r="22" spans="1:4" ht="12.95" customHeight="1">
      <c r="A22" s="46" t="s">
        <v>227</v>
      </c>
      <c r="B22" s="61" t="s">
        <v>228</v>
      </c>
      <c r="C22" s="67">
        <v>2.82</v>
      </c>
      <c r="D22" s="67">
        <v>2.82</v>
      </c>
    </row>
    <row r="23" spans="1:4" ht="12.95" customHeight="1">
      <c r="A23" s="46" t="s">
        <v>251</v>
      </c>
      <c r="B23" s="61" t="s">
        <v>252</v>
      </c>
      <c r="C23" s="67">
        <v>6.45</v>
      </c>
      <c r="D23" s="67">
        <v>6.45</v>
      </c>
    </row>
    <row r="24" spans="1:4" ht="12.95" customHeight="1">
      <c r="A24" s="98" t="s">
        <v>269</v>
      </c>
      <c r="B24" s="99" t="s">
        <v>270</v>
      </c>
      <c r="C24" s="94">
        <v>11.4</v>
      </c>
      <c r="D24" s="94">
        <v>11.4</v>
      </c>
    </row>
    <row r="25" spans="1:4" ht="19.5" customHeight="1">
      <c r="A25" s="79" t="s">
        <v>41</v>
      </c>
      <c r="B25" s="79" t="s">
        <v>20</v>
      </c>
      <c r="C25" s="79" t="s">
        <v>96</v>
      </c>
      <c r="D25" s="79" t="s">
        <v>19</v>
      </c>
    </row>
    <row r="26" spans="1:4" ht="12.95" customHeight="1">
      <c r="A26" s="194" t="s">
        <v>29</v>
      </c>
      <c r="B26" s="195"/>
      <c r="C26" s="195"/>
      <c r="D26" s="196"/>
    </row>
    <row r="27" spans="1:4" ht="12.95" customHeight="1">
      <c r="A27" s="46" t="s">
        <v>287</v>
      </c>
      <c r="B27" s="61" t="s">
        <v>288</v>
      </c>
      <c r="C27" s="67">
        <v>0.85</v>
      </c>
      <c r="D27" s="103">
        <v>0.85</v>
      </c>
    </row>
    <row r="28" spans="1:4" ht="12.95" customHeight="1">
      <c r="A28" s="46" t="s">
        <v>106</v>
      </c>
      <c r="B28" s="61" t="s">
        <v>107</v>
      </c>
      <c r="C28" s="67">
        <v>7.0000000000000007E-2</v>
      </c>
      <c r="D28" s="103">
        <v>7.0000000000000007E-2</v>
      </c>
    </row>
    <row r="29" spans="1:4" ht="12.95" customHeight="1">
      <c r="A29" s="46" t="s">
        <v>272</v>
      </c>
      <c r="B29" s="61" t="s">
        <v>271</v>
      </c>
      <c r="C29" s="67">
        <v>0.2</v>
      </c>
      <c r="D29" s="103">
        <v>0.2</v>
      </c>
    </row>
    <row r="30" spans="1:4" ht="12.95" customHeight="1">
      <c r="A30" s="106" t="s">
        <v>293</v>
      </c>
      <c r="B30" s="107" t="s">
        <v>294</v>
      </c>
      <c r="C30" s="103">
        <v>1</v>
      </c>
      <c r="D30" s="103">
        <v>1</v>
      </c>
    </row>
    <row r="31" spans="1:4" ht="12.95" customHeight="1">
      <c r="A31" s="46" t="s">
        <v>197</v>
      </c>
      <c r="B31" s="72" t="s">
        <v>196</v>
      </c>
      <c r="C31" s="67">
        <v>0.19</v>
      </c>
      <c r="D31" s="67">
        <v>0.19</v>
      </c>
    </row>
    <row r="32" spans="1:4" ht="12.95" customHeight="1">
      <c r="A32" s="46" t="s">
        <v>110</v>
      </c>
      <c r="B32" s="61" t="s">
        <v>111</v>
      </c>
      <c r="C32" s="94">
        <v>0.09</v>
      </c>
      <c r="D32" s="67">
        <v>0.09</v>
      </c>
    </row>
    <row r="33" spans="1:4" ht="12.95" customHeight="1">
      <c r="A33" s="46" t="s">
        <v>245</v>
      </c>
      <c r="B33" s="61" t="s">
        <v>246</v>
      </c>
      <c r="C33" s="67">
        <v>0.75</v>
      </c>
      <c r="D33" s="67">
        <v>0.75</v>
      </c>
    </row>
    <row r="34" spans="1:4" ht="12.95" customHeight="1">
      <c r="A34" s="46" t="s">
        <v>225</v>
      </c>
      <c r="B34" s="61" t="s">
        <v>226</v>
      </c>
      <c r="C34" s="94">
        <v>1</v>
      </c>
      <c r="D34" s="67">
        <v>1</v>
      </c>
    </row>
    <row r="35" spans="1:4" ht="12.95" customHeight="1">
      <c r="A35" s="46" t="s">
        <v>185</v>
      </c>
      <c r="B35" s="61" t="s">
        <v>186</v>
      </c>
      <c r="C35" s="47">
        <v>1</v>
      </c>
      <c r="D35" s="67">
        <v>1</v>
      </c>
    </row>
    <row r="36" spans="1:4" ht="12.95" customHeight="1">
      <c r="A36" s="46" t="s">
        <v>154</v>
      </c>
      <c r="B36" s="72" t="s">
        <v>153</v>
      </c>
      <c r="C36" s="80">
        <v>1</v>
      </c>
      <c r="D36" s="47">
        <v>1</v>
      </c>
    </row>
    <row r="37" spans="1:4" ht="12.95" customHeight="1">
      <c r="A37" s="46" t="s">
        <v>134</v>
      </c>
      <c r="B37" s="61" t="s">
        <v>133</v>
      </c>
      <c r="C37" s="80">
        <v>1</v>
      </c>
      <c r="D37" s="47">
        <v>1</v>
      </c>
    </row>
    <row r="38" spans="1:4" ht="12.95" customHeight="1">
      <c r="A38" s="46" t="s">
        <v>108</v>
      </c>
      <c r="B38" s="61" t="s">
        <v>109</v>
      </c>
      <c r="C38" s="80">
        <v>0.94</v>
      </c>
      <c r="D38" s="80">
        <v>0.94</v>
      </c>
    </row>
    <row r="39" spans="1:4" ht="12.95" customHeight="1">
      <c r="A39" s="104" t="s">
        <v>283</v>
      </c>
      <c r="B39" s="105" t="s">
        <v>284</v>
      </c>
      <c r="C39" s="67">
        <v>1</v>
      </c>
      <c r="D39" s="67">
        <v>1</v>
      </c>
    </row>
    <row r="40" spans="1:4" ht="12.95" customHeight="1">
      <c r="A40" s="194" t="s">
        <v>200</v>
      </c>
      <c r="B40" s="195"/>
      <c r="C40" s="195"/>
      <c r="D40" s="196"/>
    </row>
    <row r="41" spans="1:4" ht="12.95" customHeight="1">
      <c r="A41" s="46" t="s">
        <v>199</v>
      </c>
      <c r="B41" s="61" t="s">
        <v>198</v>
      </c>
      <c r="C41" s="94">
        <v>1.2</v>
      </c>
      <c r="D41" s="67">
        <v>1.2</v>
      </c>
    </row>
    <row r="42" spans="1:4" ht="12.95" customHeight="1">
      <c r="A42" s="197" t="s">
        <v>97</v>
      </c>
      <c r="B42" s="198" t="s">
        <v>97</v>
      </c>
      <c r="C42" s="198"/>
      <c r="D42" s="199"/>
    </row>
    <row r="43" spans="1:4" ht="12.95" customHeight="1">
      <c r="A43" s="46" t="s">
        <v>205</v>
      </c>
      <c r="B43" s="61" t="s">
        <v>206</v>
      </c>
      <c r="C43" s="47">
        <v>0.76</v>
      </c>
      <c r="D43" s="47">
        <v>0.76</v>
      </c>
    </row>
    <row r="44" spans="1:4" ht="12.95" customHeight="1">
      <c r="A44" s="194" t="s">
        <v>87</v>
      </c>
      <c r="B44" s="195"/>
      <c r="C44" s="195"/>
      <c r="D44" s="196"/>
    </row>
    <row r="45" spans="1:4" ht="12.95" customHeight="1">
      <c r="A45" s="46" t="s">
        <v>91</v>
      </c>
      <c r="B45" s="61" t="s">
        <v>37</v>
      </c>
      <c r="C45" s="67">
        <v>1.28</v>
      </c>
      <c r="D45" s="67">
        <v>1.25</v>
      </c>
    </row>
    <row r="46" spans="1:4" ht="12.95" customHeight="1">
      <c r="A46" s="46" t="s">
        <v>112</v>
      </c>
      <c r="B46" s="61" t="s">
        <v>113</v>
      </c>
      <c r="C46" s="67">
        <v>3.3</v>
      </c>
      <c r="D46" s="67">
        <v>3.3</v>
      </c>
    </row>
    <row r="47" spans="1:4" ht="12.95" customHeight="1">
      <c r="A47" s="82" t="s">
        <v>173</v>
      </c>
      <c r="B47" s="83" t="s">
        <v>174</v>
      </c>
      <c r="C47" s="67">
        <v>100</v>
      </c>
      <c r="D47" s="67">
        <v>100</v>
      </c>
    </row>
    <row r="48" spans="1:4" ht="12.95" customHeight="1">
      <c r="A48" s="194" t="s">
        <v>86</v>
      </c>
      <c r="B48" s="195"/>
      <c r="C48" s="195"/>
      <c r="D48" s="196"/>
    </row>
    <row r="49" spans="1:4" ht="12.95" customHeight="1">
      <c r="A49" s="46" t="s">
        <v>156</v>
      </c>
      <c r="B49" s="72" t="s">
        <v>157</v>
      </c>
      <c r="C49" s="67">
        <v>1</v>
      </c>
      <c r="D49" s="81">
        <v>1</v>
      </c>
    </row>
    <row r="50" spans="1:4" ht="12.95" customHeight="1">
      <c r="A50" s="197" t="s">
        <v>88</v>
      </c>
      <c r="B50" s="198"/>
      <c r="C50" s="198"/>
      <c r="D50" s="199"/>
    </row>
    <row r="51" spans="1:4" ht="12.95" customHeight="1">
      <c r="A51" s="46" t="s">
        <v>114</v>
      </c>
      <c r="B51" s="72" t="s">
        <v>115</v>
      </c>
      <c r="C51" s="67" t="s">
        <v>116</v>
      </c>
      <c r="D51" s="67" t="s">
        <v>116</v>
      </c>
    </row>
    <row r="52" spans="1:4" ht="19.5" customHeight="1">
      <c r="A52" s="79" t="s">
        <v>41</v>
      </c>
      <c r="B52" s="79" t="s">
        <v>20</v>
      </c>
      <c r="C52" s="79" t="s">
        <v>96</v>
      </c>
      <c r="D52" s="79" t="s">
        <v>19</v>
      </c>
    </row>
    <row r="53" spans="1:4" ht="12.95" customHeight="1">
      <c r="A53" s="194" t="s">
        <v>29</v>
      </c>
      <c r="B53" s="195"/>
      <c r="C53" s="195"/>
      <c r="D53" s="196"/>
    </row>
    <row r="54" spans="1:4" ht="12.95" customHeight="1">
      <c r="A54" s="46" t="s">
        <v>247</v>
      </c>
      <c r="B54" s="61" t="s">
        <v>248</v>
      </c>
      <c r="C54" s="67">
        <v>0.05</v>
      </c>
      <c r="D54" s="67">
        <v>0.05</v>
      </c>
    </row>
    <row r="55" spans="1:4" ht="12.95" customHeight="1">
      <c r="A55" s="90" t="s">
        <v>254</v>
      </c>
      <c r="B55" s="89" t="s">
        <v>253</v>
      </c>
      <c r="C55" s="73">
        <v>1</v>
      </c>
      <c r="D55" s="73">
        <v>1</v>
      </c>
    </row>
    <row r="56" spans="1:4" ht="12.95" customHeight="1">
      <c r="A56" s="194" t="s">
        <v>86</v>
      </c>
      <c r="B56" s="195"/>
      <c r="C56" s="195"/>
      <c r="D56" s="196"/>
    </row>
    <row r="57" spans="1:4" ht="12.95" customHeight="1">
      <c r="A57" s="46" t="s">
        <v>259</v>
      </c>
      <c r="B57" s="61" t="s">
        <v>260</v>
      </c>
      <c r="C57" s="67">
        <v>0.98</v>
      </c>
      <c r="D57" s="67">
        <v>0.97</v>
      </c>
    </row>
    <row r="58" spans="1:4" ht="12.95" customHeight="1">
      <c r="A58" s="194" t="s">
        <v>87</v>
      </c>
      <c r="B58" s="195"/>
      <c r="C58" s="195"/>
      <c r="D58" s="196"/>
    </row>
    <row r="59" spans="1:4" ht="12.95" customHeight="1">
      <c r="A59" s="46" t="s">
        <v>187</v>
      </c>
      <c r="B59" s="61" t="s">
        <v>188</v>
      </c>
      <c r="C59" s="67">
        <v>1.76</v>
      </c>
      <c r="D59" s="67">
        <v>1.76</v>
      </c>
    </row>
  </sheetData>
  <mergeCells count="16">
    <mergeCell ref="A58:D58"/>
    <mergeCell ref="A56:D56"/>
    <mergeCell ref="A53:D53"/>
    <mergeCell ref="A50:D50"/>
    <mergeCell ref="A44:D44"/>
    <mergeCell ref="A1:D1"/>
    <mergeCell ref="A3:D3"/>
    <mergeCell ref="A21:D21"/>
    <mergeCell ref="A26:D26"/>
    <mergeCell ref="A48:D48"/>
    <mergeCell ref="A42:D42"/>
    <mergeCell ref="A17:D17"/>
    <mergeCell ref="A10:D10"/>
    <mergeCell ref="A40:D40"/>
    <mergeCell ref="A13:D13"/>
    <mergeCell ref="A8:D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topLeftCell="A4" zoomScale="120" zoomScaleNormal="120" workbookViewId="0">
      <selection activeCell="Q13" sqref="Q13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24" t="s">
        <v>0</v>
      </c>
      <c r="C1" s="225"/>
      <c r="D1" s="226"/>
      <c r="E1" s="6"/>
      <c r="F1" s="10"/>
      <c r="G1" s="10"/>
      <c r="H1" s="10"/>
      <c r="I1" s="10"/>
    </row>
    <row r="2" spans="1:9" ht="10.5" customHeight="1">
      <c r="B2" s="227"/>
      <c r="C2" s="228"/>
      <c r="D2" s="229"/>
      <c r="E2" s="6"/>
      <c r="F2" s="10"/>
      <c r="G2" s="10"/>
      <c r="H2" s="10"/>
      <c r="I2" s="10"/>
    </row>
    <row r="3" spans="1:9" ht="18" customHeight="1">
      <c r="B3" s="235" t="s">
        <v>303</v>
      </c>
      <c r="C3" s="236"/>
      <c r="D3" s="236"/>
      <c r="E3" s="236"/>
      <c r="F3" s="236"/>
      <c r="G3" s="236"/>
      <c r="H3" s="236"/>
      <c r="I3" s="237"/>
    </row>
    <row r="4" spans="1:9" ht="22.5" customHeight="1">
      <c r="A4" s="1"/>
      <c r="B4" s="238" t="s">
        <v>304</v>
      </c>
      <c r="C4" s="239"/>
      <c r="D4" s="239"/>
      <c r="E4" s="239"/>
      <c r="F4" s="239"/>
      <c r="G4" s="239"/>
      <c r="H4" s="239"/>
      <c r="I4" s="240"/>
    </row>
    <row r="5" spans="1:9" ht="30.75" customHeight="1">
      <c r="A5" s="1"/>
      <c r="B5" s="112" t="s">
        <v>15</v>
      </c>
      <c r="C5" s="113" t="s">
        <v>20</v>
      </c>
      <c r="D5" s="113" t="s">
        <v>22</v>
      </c>
      <c r="E5" s="113" t="s">
        <v>23</v>
      </c>
      <c r="F5" s="113" t="s">
        <v>24</v>
      </c>
      <c r="G5" s="114" t="s">
        <v>28</v>
      </c>
      <c r="H5" s="114" t="s">
        <v>18</v>
      </c>
      <c r="I5" s="115" t="s">
        <v>7</v>
      </c>
    </row>
    <row r="6" spans="1:9" ht="21" customHeight="1">
      <c r="A6" s="1"/>
      <c r="B6" s="241" t="s">
        <v>29</v>
      </c>
      <c r="C6" s="242"/>
      <c r="D6" s="242"/>
      <c r="E6" s="242"/>
      <c r="F6" s="242"/>
      <c r="G6" s="242"/>
      <c r="H6" s="242"/>
      <c r="I6" s="243"/>
    </row>
    <row r="7" spans="1:9" ht="21" customHeight="1">
      <c r="A7" s="1"/>
      <c r="B7" s="116" t="s">
        <v>44</v>
      </c>
      <c r="C7" s="117" t="s">
        <v>45</v>
      </c>
      <c r="D7" s="118">
        <v>0.08</v>
      </c>
      <c r="E7" s="118">
        <v>0.08</v>
      </c>
      <c r="F7" s="118">
        <v>0.08</v>
      </c>
      <c r="G7" s="119">
        <v>1</v>
      </c>
      <c r="H7" s="119">
        <v>10000000</v>
      </c>
      <c r="I7" s="119">
        <v>800000</v>
      </c>
    </row>
    <row r="8" spans="1:9" ht="21" customHeight="1">
      <c r="A8" s="1"/>
      <c r="B8" s="120" t="s">
        <v>299</v>
      </c>
      <c r="C8" s="244"/>
      <c r="D8" s="245"/>
      <c r="E8" s="245"/>
      <c r="F8" s="215"/>
      <c r="G8" s="121">
        <f>SUM(G7:G7)</f>
        <v>1</v>
      </c>
      <c r="H8" s="121">
        <f>SUM(H7:H7)</f>
        <v>10000000</v>
      </c>
      <c r="I8" s="121">
        <f>SUM(I7:I7)</f>
        <v>800000</v>
      </c>
    </row>
    <row r="9" spans="1:9" ht="21" customHeight="1">
      <c r="A9" s="1"/>
      <c r="B9" s="122" t="s">
        <v>300</v>
      </c>
      <c r="C9" s="246"/>
      <c r="D9" s="247"/>
      <c r="E9" s="247"/>
      <c r="F9" s="248"/>
      <c r="G9" s="123">
        <f>G8</f>
        <v>1</v>
      </c>
      <c r="H9" s="123">
        <f t="shared" ref="H9:I9" si="0">H8</f>
        <v>10000000</v>
      </c>
      <c r="I9" s="123">
        <f t="shared" si="0"/>
        <v>800000</v>
      </c>
    </row>
    <row r="10" spans="1:9" ht="15" customHeight="1">
      <c r="A10" s="1"/>
      <c r="B10" s="100"/>
      <c r="C10" s="100"/>
      <c r="D10" s="100"/>
      <c r="E10" s="100"/>
      <c r="F10" s="100"/>
      <c r="G10" s="100"/>
      <c r="H10" s="100"/>
      <c r="I10" s="100"/>
    </row>
    <row r="11" spans="1:9" ht="17.25" customHeight="1">
      <c r="B11" s="233" t="s">
        <v>144</v>
      </c>
      <c r="C11" s="234"/>
      <c r="D11" s="234"/>
      <c r="E11" s="234"/>
      <c r="F11" s="234"/>
      <c r="G11" s="234"/>
      <c r="H11" s="234"/>
      <c r="I11" s="234"/>
    </row>
    <row r="12" spans="1:9" ht="15" customHeight="1">
      <c r="B12" s="230" t="s">
        <v>15</v>
      </c>
      <c r="C12" s="231"/>
      <c r="D12" s="232"/>
      <c r="E12" s="230" t="s">
        <v>20</v>
      </c>
      <c r="F12" s="232"/>
      <c r="G12" s="230" t="s">
        <v>46</v>
      </c>
      <c r="H12" s="231"/>
      <c r="I12" s="232"/>
    </row>
    <row r="13" spans="1:9" ht="15" customHeight="1">
      <c r="B13" s="249" t="s">
        <v>29</v>
      </c>
      <c r="C13" s="250"/>
      <c r="D13" s="250"/>
      <c r="E13" s="250"/>
      <c r="F13" s="250"/>
      <c r="G13" s="250"/>
      <c r="H13" s="250"/>
      <c r="I13" s="251"/>
    </row>
    <row r="14" spans="1:9" ht="15" customHeight="1">
      <c r="B14" s="253" t="s">
        <v>244</v>
      </c>
      <c r="C14" s="222"/>
      <c r="D14" s="254"/>
      <c r="E14" s="255" t="s">
        <v>243</v>
      </c>
      <c r="F14" s="256"/>
      <c r="G14" s="255">
        <v>3</v>
      </c>
      <c r="H14" s="245"/>
      <c r="I14" s="256"/>
    </row>
    <row r="15" spans="1:9" ht="15" customHeight="1">
      <c r="B15" s="253" t="s">
        <v>191</v>
      </c>
      <c r="C15" s="222"/>
      <c r="D15" s="254"/>
      <c r="E15" s="255" t="s">
        <v>192</v>
      </c>
      <c r="F15" s="256"/>
      <c r="G15" s="255" t="s">
        <v>73</v>
      </c>
      <c r="H15" s="245"/>
      <c r="I15" s="256"/>
    </row>
    <row r="16" spans="1:9" ht="15" customHeight="1">
      <c r="B16" s="249" t="s">
        <v>87</v>
      </c>
      <c r="C16" s="250"/>
      <c r="D16" s="250"/>
      <c r="E16" s="250"/>
      <c r="F16" s="250"/>
      <c r="G16" s="250"/>
      <c r="H16" s="250"/>
      <c r="I16" s="251"/>
    </row>
    <row r="17" spans="2:9" ht="15" customHeight="1">
      <c r="B17" s="253" t="s">
        <v>267</v>
      </c>
      <c r="C17" s="222"/>
      <c r="D17" s="254"/>
      <c r="E17" s="255" t="s">
        <v>268</v>
      </c>
      <c r="F17" s="256"/>
      <c r="G17" s="255">
        <v>3.35</v>
      </c>
      <c r="H17" s="245"/>
      <c r="I17" s="256"/>
    </row>
    <row r="18" spans="2:9" ht="15" customHeight="1">
      <c r="B18" s="203" t="s">
        <v>74</v>
      </c>
      <c r="C18" s="204"/>
      <c r="D18" s="204"/>
      <c r="E18" s="204"/>
      <c r="F18" s="204"/>
      <c r="G18" s="204"/>
      <c r="H18" s="204"/>
      <c r="I18" s="205"/>
    </row>
    <row r="19" spans="2:9" ht="15" customHeight="1">
      <c r="B19" s="209" t="s">
        <v>127</v>
      </c>
      <c r="C19" s="210"/>
      <c r="D19" s="211"/>
      <c r="E19" s="212" t="s">
        <v>128</v>
      </c>
      <c r="F19" s="213"/>
      <c r="G19" s="212">
        <v>9.5</v>
      </c>
      <c r="H19" s="252"/>
      <c r="I19" s="213"/>
    </row>
    <row r="20" spans="2:9" ht="15" customHeight="1">
      <c r="B20" s="209" t="s">
        <v>125</v>
      </c>
      <c r="C20" s="210"/>
      <c r="D20" s="211"/>
      <c r="E20" s="212" t="s">
        <v>126</v>
      </c>
      <c r="F20" s="213"/>
      <c r="G20" s="212">
        <v>10</v>
      </c>
      <c r="H20" s="252"/>
      <c r="I20" s="213"/>
    </row>
    <row r="21" spans="2:9" ht="15" customHeight="1">
      <c r="B21" s="206" t="s">
        <v>137</v>
      </c>
      <c r="C21" s="207"/>
      <c r="D21" s="208"/>
      <c r="E21" s="200" t="s">
        <v>138</v>
      </c>
      <c r="F21" s="202"/>
      <c r="G21" s="200">
        <v>1</v>
      </c>
      <c r="H21" s="201"/>
      <c r="I21" s="202"/>
    </row>
    <row r="22" spans="2:9" ht="15" customHeight="1">
      <c r="B22" s="206" t="s">
        <v>158</v>
      </c>
      <c r="C22" s="207"/>
      <c r="D22" s="208"/>
      <c r="E22" s="200" t="s">
        <v>159</v>
      </c>
      <c r="F22" s="202"/>
      <c r="G22" s="200" t="s">
        <v>73</v>
      </c>
      <c r="H22" s="201"/>
      <c r="I22" s="202"/>
    </row>
    <row r="23" spans="2:9" ht="15" customHeight="1">
      <c r="B23" s="206" t="s">
        <v>122</v>
      </c>
      <c r="C23" s="207"/>
      <c r="D23" s="208"/>
      <c r="E23" s="200" t="s">
        <v>121</v>
      </c>
      <c r="F23" s="202"/>
      <c r="G23" s="200" t="s">
        <v>73</v>
      </c>
      <c r="H23" s="201"/>
      <c r="I23" s="202"/>
    </row>
    <row r="24" spans="2:9" ht="15" customHeight="1">
      <c r="B24" s="216" t="s">
        <v>97</v>
      </c>
      <c r="C24" s="217"/>
      <c r="D24" s="217"/>
      <c r="E24" s="217"/>
      <c r="F24" s="217"/>
      <c r="G24" s="217"/>
      <c r="H24" s="217"/>
      <c r="I24" s="218"/>
    </row>
    <row r="25" spans="2:9" ht="15" customHeight="1">
      <c r="B25" s="221" t="s">
        <v>297</v>
      </c>
      <c r="C25" s="222"/>
      <c r="D25" s="223"/>
      <c r="E25" s="214" t="s">
        <v>298</v>
      </c>
      <c r="F25" s="215"/>
      <c r="G25" s="214">
        <v>1</v>
      </c>
      <c r="H25" s="245"/>
      <c r="I25" s="215"/>
    </row>
    <row r="26" spans="2:9" ht="15" customHeight="1">
      <c r="B26" s="206" t="s">
        <v>285</v>
      </c>
      <c r="C26" s="207"/>
      <c r="D26" s="208"/>
      <c r="E26" s="220" t="s">
        <v>286</v>
      </c>
      <c r="F26" s="220"/>
      <c r="G26" s="200" t="s">
        <v>73</v>
      </c>
      <c r="H26" s="201"/>
      <c r="I26" s="202"/>
    </row>
    <row r="27" spans="2:9" ht="15" customHeight="1">
      <c r="B27" s="206" t="s">
        <v>278</v>
      </c>
      <c r="C27" s="207"/>
      <c r="D27" s="208"/>
      <c r="E27" s="219" t="s">
        <v>277</v>
      </c>
      <c r="F27" s="219"/>
      <c r="G27" s="200" t="s">
        <v>73</v>
      </c>
      <c r="H27" s="201"/>
      <c r="I27" s="202"/>
    </row>
    <row r="28" spans="2:9" ht="15" customHeight="1">
      <c r="B28" s="206" t="s">
        <v>261</v>
      </c>
      <c r="C28" s="207"/>
      <c r="D28" s="208"/>
      <c r="E28" s="200" t="s">
        <v>262</v>
      </c>
      <c r="F28" s="202"/>
      <c r="G28" s="200" t="s">
        <v>73</v>
      </c>
      <c r="H28" s="201"/>
      <c r="I28" s="202"/>
    </row>
    <row r="29" spans="2:9" ht="15" customHeight="1">
      <c r="B29" s="206" t="s">
        <v>132</v>
      </c>
      <c r="C29" s="207"/>
      <c r="D29" s="208"/>
      <c r="E29" s="200" t="s">
        <v>131</v>
      </c>
      <c r="F29" s="202"/>
      <c r="G29" s="200" t="s">
        <v>73</v>
      </c>
      <c r="H29" s="201"/>
      <c r="I29" s="202"/>
    </row>
    <row r="30" spans="2:9" ht="25.5" customHeight="1"/>
    <row r="31" spans="2:9" ht="22.5"/>
  </sheetData>
  <mergeCells count="53">
    <mergeCell ref="B16:I16"/>
    <mergeCell ref="B17:D17"/>
    <mergeCell ref="E17:F17"/>
    <mergeCell ref="G17:I17"/>
    <mergeCell ref="B13:I13"/>
    <mergeCell ref="G25:I25"/>
    <mergeCell ref="B19:D19"/>
    <mergeCell ref="E19:F19"/>
    <mergeCell ref="G19:I19"/>
    <mergeCell ref="G20:I20"/>
    <mergeCell ref="E21:F21"/>
    <mergeCell ref="G21:I21"/>
    <mergeCell ref="G22:I22"/>
    <mergeCell ref="B21:D21"/>
    <mergeCell ref="B15:D15"/>
    <mergeCell ref="E15:F15"/>
    <mergeCell ref="G15:I15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5:D25"/>
    <mergeCell ref="G26:I26"/>
    <mergeCell ref="B18:I18"/>
    <mergeCell ref="B22:D22"/>
    <mergeCell ref="E22:F22"/>
    <mergeCell ref="B20:D20"/>
    <mergeCell ref="E20:F20"/>
    <mergeCell ref="E25:F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1"/>
  <sheetViews>
    <sheetView zoomScale="120" zoomScaleNormal="120" workbookViewId="0">
      <selection activeCell="A16" sqref="A16:XFD16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276" t="s">
        <v>0</v>
      </c>
      <c r="C1" s="276"/>
      <c r="D1" s="276"/>
      <c r="E1" s="276"/>
      <c r="F1" s="277"/>
      <c r="H1" s="278"/>
      <c r="I1" s="278"/>
    </row>
    <row r="2" spans="1:9" ht="18" customHeight="1">
      <c r="B2" s="276" t="s">
        <v>313</v>
      </c>
      <c r="C2" s="276"/>
      <c r="D2" s="276"/>
      <c r="E2" s="276"/>
      <c r="F2" s="276"/>
      <c r="H2" s="278"/>
      <c r="I2" s="278"/>
    </row>
    <row r="3" spans="1:9" ht="18" customHeight="1">
      <c r="B3" s="279" t="s">
        <v>314</v>
      </c>
      <c r="C3" s="280"/>
      <c r="D3" s="281"/>
      <c r="E3" s="277"/>
      <c r="F3" s="277"/>
      <c r="H3" s="278"/>
      <c r="I3" s="278"/>
    </row>
    <row r="4" spans="1:9" ht="18" customHeight="1">
      <c r="B4" s="279"/>
      <c r="C4" s="280"/>
      <c r="D4" s="281"/>
      <c r="E4" s="277"/>
      <c r="F4" s="277"/>
      <c r="H4" s="278"/>
      <c r="I4" s="278"/>
    </row>
    <row r="5" spans="1:9" ht="18" customHeight="1">
      <c r="B5" s="279"/>
      <c r="C5" s="280"/>
      <c r="D5" s="281"/>
      <c r="E5" s="277"/>
      <c r="F5" s="277"/>
      <c r="H5" s="278"/>
      <c r="I5" s="278"/>
    </row>
    <row r="6" spans="1:9" ht="17.100000000000001" customHeight="1">
      <c r="B6" s="282" t="s">
        <v>315</v>
      </c>
      <c r="C6" s="283"/>
      <c r="D6" s="283"/>
      <c r="E6" s="284"/>
      <c r="F6" s="284"/>
      <c r="H6" s="278"/>
      <c r="I6" s="278"/>
    </row>
    <row r="7" spans="1:9" ht="32.25" customHeight="1">
      <c r="B7" s="285" t="s">
        <v>41</v>
      </c>
      <c r="C7" s="286" t="s">
        <v>20</v>
      </c>
      <c r="D7" s="287" t="s">
        <v>316</v>
      </c>
      <c r="E7" s="288" t="s">
        <v>317</v>
      </c>
      <c r="F7" s="288" t="s">
        <v>318</v>
      </c>
      <c r="H7" s="278"/>
      <c r="I7" s="278"/>
    </row>
    <row r="8" spans="1:9" ht="17.100000000000001" customHeight="1">
      <c r="B8" s="289" t="s">
        <v>29</v>
      </c>
      <c r="C8" s="290"/>
      <c r="D8" s="290"/>
      <c r="E8" s="290"/>
      <c r="F8" s="291"/>
    </row>
    <row r="9" spans="1:9" ht="17.100000000000001" customHeight="1">
      <c r="A9" s="84"/>
      <c r="B9" s="292" t="s">
        <v>319</v>
      </c>
      <c r="C9" s="292" t="s">
        <v>275</v>
      </c>
      <c r="D9" s="321">
        <v>4</v>
      </c>
      <c r="E9" s="321">
        <v>2535354</v>
      </c>
      <c r="F9" s="321">
        <v>12169699.199999999</v>
      </c>
    </row>
    <row r="10" spans="1:9" ht="17.100000000000001" customHeight="1">
      <c r="A10" s="84"/>
      <c r="B10" s="292" t="s">
        <v>320</v>
      </c>
      <c r="C10" s="292" t="s">
        <v>84</v>
      </c>
      <c r="D10" s="321">
        <v>1</v>
      </c>
      <c r="E10" s="321">
        <v>101432</v>
      </c>
      <c r="F10" s="321">
        <v>198806.72</v>
      </c>
    </row>
    <row r="11" spans="1:9" ht="17.100000000000001" customHeight="1">
      <c r="A11" s="84"/>
      <c r="B11" s="293" t="s">
        <v>321</v>
      </c>
      <c r="C11" s="294"/>
      <c r="D11" s="321">
        <f>D9+D10</f>
        <v>5</v>
      </c>
      <c r="E11" s="321">
        <f>E9+E10</f>
        <v>2636786</v>
      </c>
      <c r="F11" s="321">
        <f>F9+F10</f>
        <v>12368505.92</v>
      </c>
    </row>
    <row r="12" spans="1:9" ht="18.75">
      <c r="A12" s="84"/>
      <c r="B12" s="295" t="s">
        <v>40</v>
      </c>
      <c r="C12" s="296"/>
      <c r="D12" s="321">
        <f>D11</f>
        <v>5</v>
      </c>
      <c r="E12" s="321">
        <f>E11</f>
        <v>2636786</v>
      </c>
      <c r="F12" s="321">
        <f>F11</f>
        <v>12368505.92</v>
      </c>
    </row>
    <row r="13" spans="1:9">
      <c r="A13" s="84"/>
      <c r="B13" s="297"/>
      <c r="C13" s="297"/>
      <c r="D13" s="298"/>
      <c r="E13" s="299"/>
      <c r="F13" s="299"/>
    </row>
    <row r="14" spans="1:9">
      <c r="A14" s="84"/>
      <c r="B14" s="84"/>
      <c r="D14" s="300"/>
      <c r="E14" s="301"/>
      <c r="F14" s="301"/>
    </row>
    <row r="15" spans="1:9">
      <c r="A15" s="302"/>
      <c r="B15" s="282" t="s">
        <v>322</v>
      </c>
      <c r="C15" s="283"/>
      <c r="D15" s="283"/>
      <c r="E15" s="282"/>
      <c r="F15" s="283"/>
    </row>
    <row r="16" spans="1:9" ht="32.25" customHeight="1">
      <c r="B16" s="285" t="s">
        <v>41</v>
      </c>
      <c r="C16" s="286" t="s">
        <v>20</v>
      </c>
      <c r="D16" s="287" t="s">
        <v>316</v>
      </c>
      <c r="E16" s="288" t="s">
        <v>317</v>
      </c>
      <c r="F16" s="288" t="s">
        <v>318</v>
      </c>
      <c r="H16" s="278"/>
      <c r="I16" s="278"/>
    </row>
    <row r="17" spans="1:6" ht="17.100000000000001" customHeight="1">
      <c r="A17" s="309"/>
      <c r="B17" s="310" t="s">
        <v>323</v>
      </c>
      <c r="C17" s="311"/>
      <c r="D17" s="311"/>
      <c r="E17" s="311"/>
      <c r="F17" s="312"/>
    </row>
    <row r="18" spans="1:6" ht="17.25" customHeight="1">
      <c r="A18" s="309"/>
      <c r="B18" s="313" t="s">
        <v>117</v>
      </c>
      <c r="C18" s="314" t="s">
        <v>118</v>
      </c>
      <c r="D18" s="321">
        <v>1</v>
      </c>
      <c r="E18" s="321">
        <v>90000</v>
      </c>
      <c r="F18" s="321">
        <v>86400</v>
      </c>
    </row>
    <row r="19" spans="1:6" ht="17.100000000000001" customHeight="1">
      <c r="A19" s="309"/>
      <c r="B19" s="315" t="s">
        <v>324</v>
      </c>
      <c r="C19" s="316"/>
      <c r="D19" s="321">
        <f t="shared" ref="D19:F20" si="0">D18</f>
        <v>1</v>
      </c>
      <c r="E19" s="321">
        <f t="shared" si="0"/>
        <v>90000</v>
      </c>
      <c r="F19" s="321">
        <f t="shared" si="0"/>
        <v>86400</v>
      </c>
    </row>
    <row r="20" spans="1:6" ht="18.75">
      <c r="A20" s="309"/>
      <c r="B20" s="315" t="s">
        <v>40</v>
      </c>
      <c r="C20" s="316"/>
      <c r="D20" s="321">
        <f t="shared" si="0"/>
        <v>1</v>
      </c>
      <c r="E20" s="321">
        <f t="shared" si="0"/>
        <v>90000</v>
      </c>
      <c r="F20" s="321">
        <f t="shared" si="0"/>
        <v>86400</v>
      </c>
    </row>
    <row r="21" spans="1:6">
      <c r="A21" s="302"/>
      <c r="B21" s="302"/>
      <c r="C21" s="309"/>
    </row>
    <row r="22" spans="1:6">
      <c r="A22" s="302"/>
      <c r="B22" s="302"/>
      <c r="C22" s="309"/>
    </row>
    <row r="23" spans="1:6">
      <c r="A23" s="302"/>
      <c r="B23" s="302"/>
      <c r="C23" s="309"/>
    </row>
    <row r="24" spans="1:6">
      <c r="A24" s="302"/>
      <c r="B24" s="302"/>
      <c r="C24" s="309"/>
    </row>
    <row r="25" spans="1:6">
      <c r="A25" s="302"/>
      <c r="B25" s="302"/>
      <c r="C25" s="309"/>
    </row>
    <row r="26" spans="1:6">
      <c r="A26" s="302"/>
      <c r="B26" s="302"/>
      <c r="C26" s="309"/>
    </row>
    <row r="27" spans="1:6">
      <c r="A27" s="302"/>
      <c r="B27" s="302"/>
      <c r="C27" s="309"/>
    </row>
    <row r="28" spans="1:6">
      <c r="A28" s="302"/>
      <c r="B28" s="302"/>
      <c r="C28" s="309"/>
    </row>
    <row r="29" spans="1:6">
      <c r="A29" s="302"/>
      <c r="B29" s="302"/>
      <c r="C29" s="309"/>
    </row>
    <row r="30" spans="1:6">
      <c r="A30" s="302"/>
      <c r="B30" s="302"/>
      <c r="C30" s="309"/>
    </row>
    <row r="31" spans="1:6">
      <c r="A31" s="302"/>
      <c r="B31" s="302"/>
      <c r="C31" s="309"/>
    </row>
    <row r="32" spans="1:6">
      <c r="A32" s="302"/>
      <c r="B32" s="302"/>
      <c r="C32" s="309"/>
    </row>
    <row r="33" spans="1:3">
      <c r="A33" s="302"/>
      <c r="B33" s="302"/>
      <c r="C33" s="309"/>
    </row>
    <row r="34" spans="1:3">
      <c r="A34" s="302"/>
      <c r="B34" s="302"/>
      <c r="C34" s="309"/>
    </row>
    <row r="35" spans="1:3">
      <c r="A35" s="302"/>
      <c r="B35" s="302"/>
      <c r="C35" s="309"/>
    </row>
    <row r="36" spans="1:3">
      <c r="A36" s="302"/>
      <c r="B36" s="302"/>
      <c r="C36" s="309"/>
    </row>
    <row r="37" spans="1:3">
      <c r="A37" s="302"/>
      <c r="B37" s="302"/>
      <c r="C37" s="309"/>
    </row>
    <row r="38" spans="1:3">
      <c r="A38" s="302"/>
      <c r="B38" s="302"/>
      <c r="C38" s="309"/>
    </row>
    <row r="39" spans="1:3">
      <c r="A39" s="302"/>
      <c r="B39" s="302"/>
      <c r="C39" s="309"/>
    </row>
    <row r="40" spans="1:3">
      <c r="A40" s="302"/>
      <c r="B40" s="302"/>
      <c r="C40" s="309"/>
    </row>
    <row r="41" spans="1:3">
      <c r="A41" s="302"/>
      <c r="B41" s="302"/>
      <c r="C41" s="309"/>
    </row>
    <row r="42" spans="1:3">
      <c r="A42" s="302"/>
      <c r="B42" s="302"/>
      <c r="C42" s="309"/>
    </row>
    <row r="43" spans="1:3">
      <c r="A43" s="302"/>
      <c r="B43" s="302"/>
      <c r="C43" s="309"/>
    </row>
    <row r="44" spans="1:3">
      <c r="A44" s="302"/>
      <c r="B44" s="302"/>
      <c r="C44" s="309"/>
    </row>
    <row r="45" spans="1:3">
      <c r="A45" s="302"/>
      <c r="B45" s="302"/>
      <c r="C45" s="309"/>
    </row>
    <row r="46" spans="1:3">
      <c r="A46" s="302"/>
      <c r="B46" s="302"/>
      <c r="C46" s="309"/>
    </row>
    <row r="47" spans="1:3">
      <c r="A47" s="302"/>
      <c r="B47" s="302"/>
      <c r="C47" s="309"/>
    </row>
    <row r="48" spans="1:3">
      <c r="A48" s="302"/>
      <c r="B48" s="302"/>
      <c r="C48" s="309"/>
    </row>
    <row r="49" spans="1:3">
      <c r="A49" s="302"/>
      <c r="B49" s="302"/>
      <c r="C49" s="309"/>
    </row>
    <row r="50" spans="1:3">
      <c r="A50" s="302"/>
      <c r="B50" s="302"/>
      <c r="C50" s="309"/>
    </row>
    <row r="51" spans="1:3">
      <c r="A51" s="302"/>
      <c r="B51" s="302"/>
      <c r="C51" s="309"/>
    </row>
    <row r="52" spans="1:3">
      <c r="A52" s="302"/>
      <c r="B52" s="302"/>
      <c r="C52" s="309"/>
    </row>
    <row r="53" spans="1:3">
      <c r="A53" s="302"/>
      <c r="B53" s="302"/>
      <c r="C53" s="309"/>
    </row>
    <row r="54" spans="1:3">
      <c r="A54" s="302"/>
      <c r="B54" s="302"/>
      <c r="C54" s="309"/>
    </row>
    <row r="55" spans="1:3">
      <c r="A55" s="302"/>
      <c r="B55" s="302"/>
      <c r="C55" s="309"/>
    </row>
    <row r="56" spans="1:3">
      <c r="A56" s="302"/>
      <c r="B56" s="302"/>
      <c r="C56" s="309"/>
    </row>
    <row r="57" spans="1:3">
      <c r="A57" s="302"/>
      <c r="B57" s="302"/>
      <c r="C57" s="309"/>
    </row>
    <row r="58" spans="1:3">
      <c r="A58" s="302"/>
      <c r="B58" s="302"/>
      <c r="C58" s="309"/>
    </row>
    <row r="59" spans="1:3">
      <c r="A59" s="302"/>
      <c r="B59" s="302"/>
      <c r="C59" s="309"/>
    </row>
    <row r="60" spans="1:3">
      <c r="A60" s="302"/>
      <c r="B60" s="302"/>
      <c r="C60" s="309"/>
    </row>
    <row r="61" spans="1:3">
      <c r="A61" s="302"/>
      <c r="B61" s="302"/>
      <c r="C61" s="309"/>
    </row>
  </sheetData>
  <mergeCells count="10">
    <mergeCell ref="B17:F17"/>
    <mergeCell ref="B19:C19"/>
    <mergeCell ref="B20:C20"/>
    <mergeCell ref="B1:E1"/>
    <mergeCell ref="B2:F2"/>
    <mergeCell ref="B6:D6"/>
    <mergeCell ref="B8:F8"/>
    <mergeCell ref="B12:C12"/>
    <mergeCell ref="B15:D15"/>
    <mergeCell ref="E15:F15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122BD-1C83-45BD-BA80-41B824B84F78}">
  <dimension ref="A1:I61"/>
  <sheetViews>
    <sheetView workbookViewId="0">
      <selection activeCell="D17" sqref="D17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276" t="s">
        <v>0</v>
      </c>
      <c r="C1" s="276"/>
      <c r="D1" s="276"/>
      <c r="E1" s="276"/>
      <c r="F1" s="277"/>
      <c r="H1" s="278"/>
      <c r="I1" s="278"/>
    </row>
    <row r="2" spans="1:9" ht="18" customHeight="1">
      <c r="B2" s="276" t="s">
        <v>313</v>
      </c>
      <c r="C2" s="276"/>
      <c r="D2" s="276"/>
      <c r="E2" s="276"/>
      <c r="F2" s="276"/>
      <c r="H2" s="278"/>
      <c r="I2" s="278"/>
    </row>
    <row r="3" spans="1:9" ht="18" customHeight="1">
      <c r="B3" s="279" t="s">
        <v>314</v>
      </c>
      <c r="C3" s="280"/>
      <c r="D3" s="281"/>
      <c r="E3" s="277"/>
      <c r="F3" s="277"/>
      <c r="H3" s="278"/>
      <c r="I3" s="278"/>
    </row>
    <row r="4" spans="1:9" ht="18" customHeight="1">
      <c r="B4" s="279"/>
      <c r="C4" s="280"/>
      <c r="D4" s="281"/>
      <c r="E4" s="277"/>
      <c r="F4" s="277"/>
      <c r="H4" s="278"/>
      <c r="I4" s="278"/>
    </row>
    <row r="5" spans="1:9">
      <c r="A5" s="302"/>
      <c r="B5" s="302"/>
      <c r="C5" s="309"/>
    </row>
    <row r="6" spans="1:9" ht="23.25">
      <c r="A6" s="302"/>
      <c r="B6" s="303" t="s">
        <v>325</v>
      </c>
      <c r="C6" s="304"/>
      <c r="D6" s="304"/>
      <c r="E6" s="304"/>
      <c r="F6" s="304"/>
    </row>
    <row r="7" spans="1:9" ht="26.25" customHeight="1">
      <c r="A7" s="302"/>
      <c r="B7" s="305" t="s">
        <v>41</v>
      </c>
      <c r="C7" s="306" t="s">
        <v>20</v>
      </c>
      <c r="D7" s="307" t="s">
        <v>316</v>
      </c>
      <c r="E7" s="308" t="s">
        <v>317</v>
      </c>
      <c r="F7" s="308" t="s">
        <v>318</v>
      </c>
    </row>
    <row r="8" spans="1:9" ht="17.100000000000001" customHeight="1">
      <c r="A8" s="302"/>
      <c r="B8" s="310" t="s">
        <v>29</v>
      </c>
      <c r="C8" s="311"/>
      <c r="D8" s="311"/>
      <c r="E8" s="311"/>
      <c r="F8" s="312"/>
    </row>
    <row r="9" spans="1:9" s="318" customFormat="1" ht="17.100000000000001" customHeight="1">
      <c r="A9" s="317"/>
      <c r="B9" s="314" t="s">
        <v>326</v>
      </c>
      <c r="C9" s="314" t="s">
        <v>45</v>
      </c>
      <c r="D9" s="320">
        <v>1</v>
      </c>
      <c r="E9" s="320">
        <v>10000000</v>
      </c>
      <c r="F9" s="320">
        <v>800000</v>
      </c>
    </row>
    <row r="10" spans="1:9" ht="17.100000000000001" customHeight="1">
      <c r="A10" s="309"/>
      <c r="B10" s="314" t="s">
        <v>321</v>
      </c>
      <c r="C10" s="319"/>
      <c r="D10" s="320">
        <f t="shared" ref="D10:F11" si="0">D9</f>
        <v>1</v>
      </c>
      <c r="E10" s="320">
        <f t="shared" si="0"/>
        <v>10000000</v>
      </c>
      <c r="F10" s="320">
        <f t="shared" si="0"/>
        <v>800000</v>
      </c>
    </row>
    <row r="11" spans="1:9" ht="18.75">
      <c r="A11" s="302"/>
      <c r="B11" s="315" t="s">
        <v>40</v>
      </c>
      <c r="C11" s="316"/>
      <c r="D11" s="320">
        <f t="shared" si="0"/>
        <v>1</v>
      </c>
      <c r="E11" s="320">
        <f t="shared" si="0"/>
        <v>10000000</v>
      </c>
      <c r="F11" s="320">
        <f t="shared" si="0"/>
        <v>800000</v>
      </c>
    </row>
    <row r="12" spans="1:9">
      <c r="A12" s="302"/>
      <c r="B12" s="302"/>
      <c r="C12" s="309"/>
    </row>
    <row r="13" spans="1:9">
      <c r="A13" s="302"/>
      <c r="B13" s="302"/>
      <c r="C13" s="309"/>
    </row>
    <row r="14" spans="1:9">
      <c r="A14" s="302"/>
      <c r="B14" s="302"/>
      <c r="C14" s="309"/>
    </row>
    <row r="15" spans="1:9">
      <c r="A15" s="302"/>
      <c r="B15" s="302"/>
      <c r="C15" s="309"/>
    </row>
    <row r="16" spans="1:9">
      <c r="A16" s="302"/>
      <c r="B16" s="302"/>
      <c r="C16" s="309"/>
    </row>
    <row r="17" spans="1:3">
      <c r="A17" s="302"/>
      <c r="B17" s="302"/>
      <c r="C17" s="309"/>
    </row>
    <row r="18" spans="1:3">
      <c r="A18" s="302"/>
      <c r="B18" s="302"/>
      <c r="C18" s="309"/>
    </row>
    <row r="19" spans="1:3">
      <c r="A19" s="302"/>
      <c r="B19" s="302"/>
      <c r="C19" s="309"/>
    </row>
    <row r="20" spans="1:3">
      <c r="A20" s="302"/>
      <c r="B20" s="302"/>
      <c r="C20" s="309"/>
    </row>
    <row r="21" spans="1:3">
      <c r="A21" s="302"/>
      <c r="B21" s="302"/>
      <c r="C21" s="309"/>
    </row>
    <row r="22" spans="1:3">
      <c r="A22" s="302"/>
      <c r="B22" s="302"/>
      <c r="C22" s="309"/>
    </row>
    <row r="23" spans="1:3">
      <c r="A23" s="302"/>
      <c r="B23" s="302"/>
      <c r="C23" s="309"/>
    </row>
    <row r="24" spans="1:3">
      <c r="A24" s="302"/>
      <c r="B24" s="302"/>
      <c r="C24" s="309"/>
    </row>
    <row r="25" spans="1:3">
      <c r="A25" s="302"/>
      <c r="B25" s="302"/>
      <c r="C25" s="309"/>
    </row>
    <row r="26" spans="1:3">
      <c r="A26" s="302"/>
      <c r="B26" s="302"/>
      <c r="C26" s="309"/>
    </row>
    <row r="27" spans="1:3">
      <c r="A27" s="302"/>
      <c r="B27" s="302"/>
      <c r="C27" s="309"/>
    </row>
    <row r="28" spans="1:3">
      <c r="A28" s="302"/>
      <c r="B28" s="302"/>
      <c r="C28" s="309"/>
    </row>
    <row r="29" spans="1:3">
      <c r="A29" s="302"/>
      <c r="B29" s="302"/>
      <c r="C29" s="309"/>
    </row>
    <row r="30" spans="1:3">
      <c r="A30" s="302"/>
      <c r="B30" s="302"/>
      <c r="C30" s="309"/>
    </row>
    <row r="31" spans="1:3">
      <c r="A31" s="302"/>
      <c r="B31" s="302"/>
      <c r="C31" s="309"/>
    </row>
    <row r="32" spans="1:3">
      <c r="A32" s="302"/>
      <c r="B32" s="302"/>
      <c r="C32" s="309"/>
    </row>
    <row r="33" spans="1:3">
      <c r="A33" s="302"/>
      <c r="B33" s="302"/>
      <c r="C33" s="309"/>
    </row>
    <row r="34" spans="1:3">
      <c r="A34" s="302"/>
      <c r="B34" s="302"/>
      <c r="C34" s="309"/>
    </row>
    <row r="35" spans="1:3">
      <c r="A35" s="302"/>
      <c r="B35" s="302"/>
      <c r="C35" s="309"/>
    </row>
    <row r="36" spans="1:3">
      <c r="A36" s="302"/>
      <c r="B36" s="302"/>
      <c r="C36" s="309"/>
    </row>
    <row r="37" spans="1:3">
      <c r="A37" s="302"/>
      <c r="B37" s="302"/>
      <c r="C37" s="309"/>
    </row>
    <row r="38" spans="1:3">
      <c r="A38" s="302"/>
      <c r="B38" s="302"/>
      <c r="C38" s="309"/>
    </row>
    <row r="39" spans="1:3">
      <c r="A39" s="302"/>
      <c r="B39" s="302"/>
      <c r="C39" s="309"/>
    </row>
    <row r="40" spans="1:3">
      <c r="A40" s="302"/>
      <c r="B40" s="302"/>
      <c r="C40" s="309"/>
    </row>
    <row r="41" spans="1:3">
      <c r="A41" s="302"/>
      <c r="B41" s="302"/>
      <c r="C41" s="309"/>
    </row>
    <row r="42" spans="1:3">
      <c r="A42" s="302"/>
      <c r="B42" s="302"/>
      <c r="C42" s="309"/>
    </row>
    <row r="43" spans="1:3">
      <c r="A43" s="302"/>
      <c r="B43" s="302"/>
      <c r="C43" s="309"/>
    </row>
    <row r="44" spans="1:3">
      <c r="A44" s="302"/>
      <c r="B44" s="302"/>
      <c r="C44" s="309"/>
    </row>
    <row r="45" spans="1:3">
      <c r="A45" s="302"/>
      <c r="B45" s="302"/>
      <c r="C45" s="309"/>
    </row>
    <row r="46" spans="1:3">
      <c r="A46" s="302"/>
      <c r="B46" s="302"/>
      <c r="C46" s="309"/>
    </row>
    <row r="47" spans="1:3">
      <c r="A47" s="302"/>
      <c r="B47" s="302"/>
      <c r="C47" s="309"/>
    </row>
    <row r="48" spans="1:3">
      <c r="A48" s="302"/>
      <c r="B48" s="302"/>
      <c r="C48" s="309"/>
    </row>
    <row r="49" spans="1:3">
      <c r="A49" s="302"/>
      <c r="B49" s="302"/>
      <c r="C49" s="309"/>
    </row>
    <row r="50" spans="1:3">
      <c r="A50" s="302"/>
      <c r="B50" s="302"/>
      <c r="C50" s="309"/>
    </row>
    <row r="51" spans="1:3">
      <c r="A51" s="302"/>
      <c r="B51" s="302"/>
      <c r="C51" s="309"/>
    </row>
    <row r="52" spans="1:3">
      <c r="A52" s="302"/>
      <c r="B52" s="302"/>
      <c r="C52" s="309"/>
    </row>
    <row r="53" spans="1:3">
      <c r="A53" s="302"/>
      <c r="B53" s="302"/>
      <c r="C53" s="309"/>
    </row>
    <row r="54" spans="1:3">
      <c r="A54" s="302"/>
      <c r="B54" s="302"/>
      <c r="C54" s="309"/>
    </row>
    <row r="55" spans="1:3">
      <c r="A55" s="302"/>
      <c r="B55" s="302"/>
      <c r="C55" s="309"/>
    </row>
    <row r="56" spans="1:3">
      <c r="A56" s="302"/>
      <c r="B56" s="302"/>
      <c r="C56" s="309"/>
    </row>
    <row r="57" spans="1:3">
      <c r="A57" s="302"/>
      <c r="B57" s="302"/>
      <c r="C57" s="309"/>
    </row>
    <row r="58" spans="1:3">
      <c r="A58" s="302"/>
      <c r="B58" s="302"/>
      <c r="C58" s="309"/>
    </row>
    <row r="59" spans="1:3">
      <c r="A59" s="302"/>
      <c r="B59" s="302"/>
      <c r="C59" s="309"/>
    </row>
    <row r="60" spans="1:3">
      <c r="A60" s="302"/>
      <c r="B60" s="302"/>
      <c r="C60" s="309"/>
    </row>
    <row r="61" spans="1:3">
      <c r="A61" s="302"/>
      <c r="B61" s="302"/>
      <c r="C61" s="309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scale="10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7BC57-2CA3-42BB-8720-C8D2BA1B67D2}">
  <dimension ref="A1:K7"/>
  <sheetViews>
    <sheetView workbookViewId="0">
      <selection activeCell="B4" sqref="B4:K6"/>
    </sheetView>
  </sheetViews>
  <sheetFormatPr defaultColWidth="9.140625" defaultRowHeight="16.5" customHeight="1"/>
  <cols>
    <col min="1" max="1" width="1.7109375" style="262" customWidth="1"/>
    <col min="2" max="2" width="33" style="275" customWidth="1"/>
    <col min="3" max="3" width="9.7109375" style="275" customWidth="1"/>
    <col min="4" max="4" width="11.85546875" style="275" customWidth="1"/>
    <col min="5" max="5" width="10.5703125" style="275" customWidth="1"/>
    <col min="6" max="6" width="13.5703125" style="275" customWidth="1"/>
    <col min="7" max="7" width="10.5703125" style="262" customWidth="1"/>
    <col min="8" max="8" width="12.5703125" style="262" customWidth="1"/>
    <col min="9" max="9" width="10.7109375" style="262" customWidth="1"/>
    <col min="10" max="10" width="17.42578125" style="262" customWidth="1"/>
    <col min="11" max="11" width="17" style="262" customWidth="1"/>
    <col min="12" max="16384" width="9.140625" style="262"/>
  </cols>
  <sheetData>
    <row r="1" spans="1:11" ht="21">
      <c r="A1" s="4"/>
      <c r="B1" s="257" t="s">
        <v>0</v>
      </c>
      <c r="C1" s="257"/>
      <c r="D1" s="5"/>
      <c r="E1" s="5"/>
      <c r="F1" s="5"/>
      <c r="G1" s="5"/>
      <c r="I1" s="5"/>
      <c r="J1" s="5"/>
      <c r="K1" s="5"/>
    </row>
    <row r="2" spans="1:11" ht="21">
      <c r="A2" s="4"/>
      <c r="B2" s="258" t="s">
        <v>303</v>
      </c>
      <c r="C2" s="258"/>
      <c r="D2" s="258"/>
      <c r="E2" s="258"/>
      <c r="F2" s="258"/>
      <c r="G2" s="5"/>
      <c r="H2" s="5"/>
      <c r="I2" s="5"/>
      <c r="J2" s="5"/>
      <c r="K2" s="5"/>
    </row>
    <row r="3" spans="1:11" customFormat="1" ht="41.25" customHeight="1">
      <c r="B3" s="263" t="s">
        <v>309</v>
      </c>
      <c r="C3" s="263"/>
      <c r="D3" s="263"/>
      <c r="E3" s="263"/>
      <c r="F3" s="263"/>
      <c r="G3" s="263"/>
      <c r="H3" s="263"/>
      <c r="I3" s="263"/>
      <c r="J3" s="263"/>
      <c r="K3" s="263"/>
    </row>
    <row r="4" spans="1:11" customFormat="1" ht="47.25">
      <c r="B4" s="264" t="s">
        <v>310</v>
      </c>
      <c r="C4" s="265" t="s">
        <v>20</v>
      </c>
      <c r="D4" s="266" t="s">
        <v>311</v>
      </c>
      <c r="E4" s="266" t="s">
        <v>22</v>
      </c>
      <c r="F4" s="266" t="s">
        <v>23</v>
      </c>
      <c r="G4" s="266" t="s">
        <v>19</v>
      </c>
      <c r="H4" s="266" t="s">
        <v>26</v>
      </c>
      <c r="I4" s="267" t="s">
        <v>28</v>
      </c>
      <c r="J4" s="267" t="s">
        <v>18</v>
      </c>
      <c r="K4" s="268" t="s">
        <v>7</v>
      </c>
    </row>
    <row r="5" spans="1:11" customFormat="1" ht="15.75">
      <c r="B5" s="269">
        <v>500000</v>
      </c>
      <c r="C5" s="119" t="s">
        <v>145</v>
      </c>
      <c r="D5" s="119">
        <v>515047</v>
      </c>
      <c r="E5" s="119">
        <v>515047</v>
      </c>
      <c r="F5" s="119">
        <v>515047</v>
      </c>
      <c r="G5" s="119">
        <v>515047</v>
      </c>
      <c r="H5" s="119">
        <v>512643</v>
      </c>
      <c r="I5" s="119">
        <v>1</v>
      </c>
      <c r="J5" s="119">
        <v>1</v>
      </c>
      <c r="K5" s="119">
        <v>515047</v>
      </c>
    </row>
    <row r="6" spans="1:11" customFormat="1" ht="18">
      <c r="B6" s="270" t="s">
        <v>312</v>
      </c>
      <c r="C6" s="271"/>
      <c r="D6" s="272"/>
      <c r="E6" s="273"/>
      <c r="F6" s="273"/>
      <c r="G6" s="273"/>
      <c r="H6" s="274"/>
      <c r="I6" s="119">
        <v>1</v>
      </c>
      <c r="J6" s="119">
        <v>1</v>
      </c>
      <c r="K6" s="119">
        <v>515047</v>
      </c>
    </row>
    <row r="7" spans="1:11" ht="20.25">
      <c r="G7" s="5"/>
      <c r="H7" s="5"/>
      <c r="I7" s="5"/>
      <c r="J7" s="5"/>
      <c r="K7" s="5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scale="80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7"/>
  <sheetViews>
    <sheetView zoomScale="120" zoomScaleNormal="120" workbookViewId="0">
      <selection activeCell="C21" sqref="C2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7" t="s">
        <v>0</v>
      </c>
      <c r="C1" s="257"/>
      <c r="D1" s="5"/>
      <c r="E1" s="5"/>
      <c r="F1" s="5"/>
    </row>
    <row r="2" spans="1:6" ht="27.95" customHeight="1">
      <c r="A2" s="4"/>
      <c r="B2" s="258" t="s">
        <v>303</v>
      </c>
      <c r="C2" s="258"/>
      <c r="D2" s="258"/>
      <c r="E2" s="258"/>
      <c r="F2" s="258"/>
    </row>
    <row r="3" spans="1:6" ht="42.75" customHeight="1">
      <c r="B3" s="238" t="s">
        <v>47</v>
      </c>
      <c r="C3" s="239"/>
      <c r="D3" s="239"/>
      <c r="E3" s="239"/>
      <c r="F3" s="239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77</v>
      </c>
      <c r="C12" s="12" t="s">
        <v>57</v>
      </c>
      <c r="D12" s="15" t="s">
        <v>80</v>
      </c>
      <c r="E12" s="14">
        <v>1026082</v>
      </c>
      <c r="F12" s="16" t="s">
        <v>55</v>
      </c>
    </row>
    <row r="13" spans="1:6" ht="20.100000000000001" customHeight="1">
      <c r="B13" s="11" t="s">
        <v>78</v>
      </c>
      <c r="C13" s="17" t="s">
        <v>59</v>
      </c>
      <c r="D13" s="15" t="s">
        <v>146</v>
      </c>
      <c r="E13" s="14" t="s">
        <v>55</v>
      </c>
      <c r="F13" s="16" t="s">
        <v>55</v>
      </c>
    </row>
    <row r="14" spans="1:6" ht="20.100000000000001" customHeight="1">
      <c r="B14" s="11" t="s">
        <v>77</v>
      </c>
      <c r="C14" s="17" t="s">
        <v>59</v>
      </c>
      <c r="D14" s="15" t="s">
        <v>147</v>
      </c>
      <c r="E14" s="14" t="s">
        <v>55</v>
      </c>
      <c r="F14" s="16" t="s">
        <v>55</v>
      </c>
    </row>
    <row r="15" spans="1:6" ht="20.100000000000001" customHeight="1">
      <c r="B15" s="11" t="s">
        <v>164</v>
      </c>
      <c r="C15" s="17" t="s">
        <v>52</v>
      </c>
      <c r="D15" s="15" t="s">
        <v>166</v>
      </c>
      <c r="E15" s="14" t="s">
        <v>55</v>
      </c>
      <c r="F15" s="16" t="s">
        <v>55</v>
      </c>
    </row>
    <row r="16" spans="1:6" ht="20.100000000000001" customHeight="1">
      <c r="B16" s="11" t="s">
        <v>165</v>
      </c>
      <c r="C16" s="17" t="s">
        <v>57</v>
      </c>
      <c r="D16" s="15" t="s">
        <v>167</v>
      </c>
      <c r="E16" s="14" t="s">
        <v>55</v>
      </c>
      <c r="F16" s="16" t="s">
        <v>55</v>
      </c>
    </row>
    <row r="17" spans="2:6" ht="20.100000000000001" customHeight="1">
      <c r="B17" s="11" t="s">
        <v>164</v>
      </c>
      <c r="C17" s="17" t="s">
        <v>57</v>
      </c>
      <c r="D17" s="15" t="s">
        <v>168</v>
      </c>
      <c r="E17" s="14" t="s">
        <v>55</v>
      </c>
      <c r="F17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2026-01-07T10:51:14Z</cp:lastPrinted>
  <dcterms:created xsi:type="dcterms:W3CDTF">2024-09-12T06:50:39Z</dcterms:created>
  <dcterms:modified xsi:type="dcterms:W3CDTF">2026-01-07T11:06:13Z</dcterms:modified>
</cp:coreProperties>
</file>